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ды, школы\Меню СОШ и ЛОУ\Меню СОШ 2021 г\Меню ЛОУ 2021 г с Роспотребом - 2 поток\"/>
    </mc:Choice>
  </mc:AlternateContent>
  <bookViews>
    <workbookView xWindow="0" yWindow="0" windowWidth="28890" windowHeight="12510" tabRatio="445"/>
  </bookViews>
  <sheets>
    <sheet name="ЛОУ 2021г " sheetId="10" r:id="rId1"/>
  </sheets>
  <calcPr calcId="162913"/>
</workbook>
</file>

<file path=xl/calcChain.xml><?xml version="1.0" encoding="utf-8"?>
<calcChain xmlns="http://schemas.openxmlformats.org/spreadsheetml/2006/main">
  <c r="V29" i="10" l="1"/>
  <c r="V28" i="10"/>
  <c r="Z57" i="10"/>
  <c r="W57" i="10"/>
  <c r="Z56" i="10" l="1"/>
  <c r="W56" i="10"/>
  <c r="V56" i="10"/>
  <c r="U56" i="10"/>
  <c r="G18" i="10" l="1"/>
  <c r="C43" i="10" l="1"/>
  <c r="Z28" i="10" l="1"/>
  <c r="Z29" i="10"/>
  <c r="U46" i="10"/>
  <c r="U47" i="10"/>
  <c r="U48" i="10"/>
  <c r="U49" i="10"/>
  <c r="U50" i="10"/>
  <c r="U51" i="10"/>
  <c r="U52" i="10"/>
  <c r="U53" i="10"/>
  <c r="U54" i="10"/>
  <c r="U55" i="10"/>
  <c r="U57" i="10"/>
  <c r="U58" i="10"/>
  <c r="U59" i="10"/>
  <c r="U60" i="10"/>
  <c r="U38" i="10"/>
  <c r="U39" i="10"/>
  <c r="U40" i="10"/>
  <c r="U41" i="10"/>
  <c r="U42" i="10"/>
  <c r="U44" i="10"/>
  <c r="U45" i="10"/>
  <c r="U28" i="10"/>
  <c r="U29" i="10"/>
  <c r="U30" i="10"/>
  <c r="U32" i="10"/>
  <c r="U33" i="10"/>
  <c r="U34" i="10"/>
  <c r="U36" i="10"/>
  <c r="U37" i="10"/>
  <c r="U24" i="10"/>
  <c r="U25" i="10"/>
  <c r="U26" i="10"/>
  <c r="U27" i="10"/>
  <c r="U17" i="10"/>
  <c r="U19" i="10"/>
  <c r="U20" i="10"/>
  <c r="U21" i="10"/>
  <c r="U22" i="10"/>
  <c r="U23" i="10"/>
  <c r="U6" i="10"/>
  <c r="U7" i="10"/>
  <c r="U8" i="10"/>
  <c r="U10" i="10"/>
  <c r="U11" i="10"/>
  <c r="U12" i="10"/>
  <c r="U13" i="10"/>
  <c r="U14" i="10"/>
  <c r="U15" i="10"/>
  <c r="U16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C35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C9" i="10"/>
  <c r="U9" i="10" l="1"/>
  <c r="U35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F43" i="10"/>
  <c r="G43" i="10"/>
  <c r="E43" i="10"/>
  <c r="D43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C31" i="10"/>
  <c r="U31" i="10" l="1"/>
  <c r="U43" i="10"/>
  <c r="D18" i="10"/>
  <c r="E18" i="10"/>
  <c r="F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C18" i="10"/>
  <c r="V12" i="10"/>
  <c r="Z12" i="10" s="1"/>
  <c r="V6" i="10"/>
  <c r="U18" i="10" l="1"/>
  <c r="V18" i="10" s="1"/>
  <c r="Z18" i="10" s="1"/>
  <c r="W6" i="10"/>
  <c r="Z6" i="10"/>
  <c r="V9" i="10"/>
  <c r="Z9" i="10" s="1"/>
  <c r="V7" i="10"/>
  <c r="Z7" i="10" s="1"/>
  <c r="V8" i="10"/>
  <c r="Z8" i="10" s="1"/>
  <c r="V10" i="10"/>
  <c r="Z10" i="10" s="1"/>
  <c r="V11" i="10"/>
  <c r="Z11" i="10" s="1"/>
  <c r="V13" i="10"/>
  <c r="Z13" i="10" s="1"/>
  <c r="V14" i="10"/>
  <c r="Z14" i="10" s="1"/>
  <c r="V15" i="10"/>
  <c r="Z15" i="10" s="1"/>
  <c r="V16" i="10"/>
  <c r="Z16" i="10" s="1"/>
  <c r="V17" i="10"/>
  <c r="Z17" i="10" s="1"/>
  <c r="V19" i="10"/>
  <c r="Z19" i="10" s="1"/>
  <c r="V20" i="10"/>
  <c r="Z20" i="10" s="1"/>
  <c r="V21" i="10"/>
  <c r="Z21" i="10" s="1"/>
  <c r="V22" i="10"/>
  <c r="Z22" i="10" s="1"/>
  <c r="V23" i="10"/>
  <c r="Z23" i="10" s="1"/>
  <c r="V24" i="10"/>
  <c r="Z24" i="10" s="1"/>
  <c r="V25" i="10"/>
  <c r="Z25" i="10" s="1"/>
  <c r="V26" i="10"/>
  <c r="Z26" i="10" s="1"/>
  <c r="V27" i="10"/>
  <c r="Z27" i="10" s="1"/>
  <c r="V30" i="10"/>
  <c r="Z30" i="10" s="1"/>
  <c r="V31" i="10"/>
  <c r="Z31" i="10" s="1"/>
  <c r="V32" i="10"/>
  <c r="Z32" i="10" s="1"/>
  <c r="V33" i="10"/>
  <c r="Z33" i="10" s="1"/>
  <c r="V34" i="10"/>
  <c r="Z34" i="10" s="1"/>
  <c r="V35" i="10"/>
  <c r="Z35" i="10" s="1"/>
  <c r="V36" i="10"/>
  <c r="Z36" i="10" s="1"/>
  <c r="V37" i="10"/>
  <c r="Z37" i="10" s="1"/>
  <c r="V38" i="10"/>
  <c r="Z38" i="10" s="1"/>
  <c r="V39" i="10"/>
  <c r="V40" i="10"/>
  <c r="Z40" i="10" s="1"/>
  <c r="V41" i="10"/>
  <c r="Z41" i="10" s="1"/>
  <c r="V42" i="10"/>
  <c r="V43" i="10"/>
  <c r="Z43" i="10" s="1"/>
  <c r="V44" i="10"/>
  <c r="V45" i="10"/>
  <c r="Z45" i="10" s="1"/>
  <c r="V46" i="10"/>
  <c r="V47" i="10"/>
  <c r="Z47" i="10" s="1"/>
  <c r="V48" i="10"/>
  <c r="Z48" i="10" s="1"/>
  <c r="V49" i="10"/>
  <c r="Z49" i="10" s="1"/>
  <c r="V50" i="10"/>
  <c r="Z50" i="10" s="1"/>
  <c r="V51" i="10"/>
  <c r="Z51" i="10" s="1"/>
  <c r="V52" i="10"/>
  <c r="Z52" i="10" s="1"/>
  <c r="V53" i="10"/>
  <c r="Z53" i="10" s="1"/>
  <c r="V54" i="10"/>
  <c r="V55" i="10"/>
  <c r="Z55" i="10" s="1"/>
  <c r="V57" i="10"/>
  <c r="V58" i="10"/>
  <c r="Z58" i="10" s="1"/>
  <c r="V59" i="10"/>
  <c r="Z59" i="10" s="1"/>
  <c r="V60" i="10"/>
  <c r="Z60" i="10" s="1"/>
  <c r="U5" i="10"/>
  <c r="V5" i="10" s="1"/>
  <c r="Z46" i="10" l="1"/>
  <c r="W46" i="10"/>
  <c r="Z54" i="10"/>
  <c r="W54" i="10"/>
  <c r="W42" i="10"/>
  <c r="Z42" i="10"/>
  <c r="W39" i="10"/>
  <c r="Z39" i="10"/>
  <c r="W44" i="10"/>
  <c r="Z44" i="10"/>
  <c r="W8" i="10"/>
  <c r="W17" i="10"/>
  <c r="W18" i="10"/>
  <c r="W31" i="10"/>
  <c r="W35" i="10"/>
  <c r="W47" i="10"/>
  <c r="A51" i="10"/>
  <c r="A52" i="10" s="1"/>
  <c r="A53" i="10" s="1"/>
  <c r="A54" i="10" s="1"/>
  <c r="A55" i="10" s="1"/>
  <c r="A57" i="10" s="1"/>
  <c r="A58" i="10" s="1"/>
  <c r="A59" i="10" s="1"/>
  <c r="A60" i="10" s="1"/>
  <c r="W50" i="10" l="1"/>
  <c r="W55" i="10"/>
  <c r="W49" i="10"/>
  <c r="W52" i="10"/>
  <c r="W60" i="10"/>
  <c r="W16" i="10"/>
  <c r="W53" i="10"/>
  <c r="W51" i="10"/>
  <c r="W48" i="10"/>
  <c r="W41" i="10"/>
  <c r="W38" i="10"/>
  <c r="W9" i="10"/>
  <c r="W5" i="10"/>
  <c r="Z5" i="10"/>
</calcChain>
</file>

<file path=xl/sharedStrings.xml><?xml version="1.0" encoding="utf-8"?>
<sst xmlns="http://schemas.openxmlformats.org/spreadsheetml/2006/main" count="73" uniqueCount="72">
  <si>
    <t xml:space="preserve">№ П\П </t>
  </si>
  <si>
    <t>Наименование продуктов , г</t>
  </si>
  <si>
    <t>Дни по меню</t>
  </si>
  <si>
    <t>среднее</t>
  </si>
  <si>
    <t>в % соот</t>
  </si>
  <si>
    <t>норма,</t>
  </si>
  <si>
    <t>за 1 день</t>
  </si>
  <si>
    <t>ношении</t>
  </si>
  <si>
    <t>г</t>
  </si>
  <si>
    <t>нетто</t>
  </si>
  <si>
    <t>Хлеб пшеничный</t>
  </si>
  <si>
    <t>Сухари панировочные</t>
  </si>
  <si>
    <t>Мука пшеничная</t>
  </si>
  <si>
    <t>Крупы,бобовые</t>
  </si>
  <si>
    <t>крупа рисовая</t>
  </si>
  <si>
    <t>горох</t>
  </si>
  <si>
    <t>макаронные изделия</t>
  </si>
  <si>
    <t>Картофель</t>
  </si>
  <si>
    <t>Овощи :</t>
  </si>
  <si>
    <t>свекла</t>
  </si>
  <si>
    <t>капуста</t>
  </si>
  <si>
    <t>петрушка</t>
  </si>
  <si>
    <t>лук репчатый</t>
  </si>
  <si>
    <t>томатное пюре</t>
  </si>
  <si>
    <t>морковь</t>
  </si>
  <si>
    <t>чеснок</t>
  </si>
  <si>
    <t>Фрукты свежие</t>
  </si>
  <si>
    <t>яблоки</t>
  </si>
  <si>
    <t>лимон</t>
  </si>
  <si>
    <t>Фрукты сухие</t>
  </si>
  <si>
    <t>сухофрукты</t>
  </si>
  <si>
    <t>Сахар</t>
  </si>
  <si>
    <t>Масло сливочное</t>
  </si>
  <si>
    <t>Масло растительное</t>
  </si>
  <si>
    <t>Яйцо, шт</t>
  </si>
  <si>
    <t>Молочные продукты :</t>
  </si>
  <si>
    <t>молоко</t>
  </si>
  <si>
    <t>сгущенное молоко</t>
  </si>
  <si>
    <t>Творог</t>
  </si>
  <si>
    <t>птица</t>
  </si>
  <si>
    <t>Сыр</t>
  </si>
  <si>
    <t>Рыба ( филе)</t>
  </si>
  <si>
    <t>Колбасные изделия</t>
  </si>
  <si>
    <t>Сметана</t>
  </si>
  <si>
    <t>Чай</t>
  </si>
  <si>
    <t>Какао</t>
  </si>
  <si>
    <t>Ванилин</t>
  </si>
  <si>
    <t>Лимонная кислота</t>
  </si>
  <si>
    <t>Лавровый лист</t>
  </si>
  <si>
    <t>Соль</t>
  </si>
  <si>
    <t xml:space="preserve">шиповник </t>
  </si>
  <si>
    <t>Объем</t>
  </si>
  <si>
    <t xml:space="preserve">кг </t>
  </si>
  <si>
    <t>Крупа гречневая</t>
  </si>
  <si>
    <t>маргарин</t>
  </si>
  <si>
    <t>Йогурт</t>
  </si>
  <si>
    <t>говядина бескостная</t>
  </si>
  <si>
    <t xml:space="preserve">Составил: начальник отдела организации питания МКУ "Центр финансово-хозяйственного обеспечения системы образования </t>
  </si>
  <si>
    <t xml:space="preserve">фасоль </t>
  </si>
  <si>
    <t xml:space="preserve">капуста квашеная </t>
  </si>
  <si>
    <t>пшено</t>
  </si>
  <si>
    <t>Минераловодского городского округа"                                                                                                                                                                                                                Кузнецова Ю.С.</t>
  </si>
  <si>
    <t>Хлеб ржано-пшеничный</t>
  </si>
  <si>
    <t>горошек зеленый конс</t>
  </si>
  <si>
    <t xml:space="preserve">крупа манная </t>
  </si>
  <si>
    <t xml:space="preserve">огурцы свежие </t>
  </si>
  <si>
    <t>за 18 дн</t>
  </si>
  <si>
    <t>АНАЛИЗ ВЫПОЛНЕНИЯ НАТУРАЛЬНЫХ НОРМ ПРОДУКТОВ ПИТАНИЯ  по летнему меню (ЛОУ) 2021 года 2 поток</t>
  </si>
  <si>
    <t>Помидоры свежие</t>
  </si>
  <si>
    <t>помидоры свежие</t>
  </si>
  <si>
    <t>бананы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</si>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</sst>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0.00000"/>
    <numFmt numFmtId="167" formatCode="0.000000"/>
  </numFmts>
  <fonts count="4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theme="1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26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Font="1" applyBorder="1"/>
    <xf numFmtId="0" fontId="0" fillId="0" borderId="2" xfId="0" applyBorder="1" applyAlignment="1">
      <alignment horizontal="center"/>
    </xf>
    <xf numFmtId="0" fontId="0" fillId="0" borderId="3" xfId="0" applyFont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" xfId="0" applyFill="1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4" xfId="0" applyFont="1" applyFill="1" applyBorder="1"/>
    <xf numFmtId="164" fontId="0" fillId="0" borderId="5" xfId="0" applyNumberFormat="1" applyFill="1" applyBorder="1"/>
    <xf numFmtId="0" fontId="0" fillId="0" borderId="6" xfId="0" applyFont="1" applyFill="1" applyBorder="1"/>
    <xf numFmtId="0" fontId="0" fillId="0" borderId="7" xfId="0" applyFill="1" applyBorder="1"/>
    <xf numFmtId="0" fontId="0" fillId="3" borderId="6" xfId="0" applyFont="1" applyFill="1" applyBorder="1"/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3" borderId="5" xfId="0" applyNumberFormat="1" applyFill="1" applyBorder="1"/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0" fillId="4" borderId="6" xfId="0" applyFont="1" applyFill="1" applyBorder="1"/>
    <xf numFmtId="0" fontId="0" fillId="0" borderId="7" xfId="0" applyBorder="1" applyAlignment="1"/>
    <xf numFmtId="0" fontId="0" fillId="0" borderId="6" xfId="0" applyBorder="1" applyAlignment="1"/>
    <xf numFmtId="0" fontId="0" fillId="2" borderId="6" xfId="0" applyFont="1" applyFill="1" applyBorder="1"/>
    <xf numFmtId="0" fontId="0" fillId="2" borderId="7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5" xfId="0" applyNumberFormat="1" applyFill="1" applyBorder="1"/>
    <xf numFmtId="0" fontId="0" fillId="0" borderId="8" xfId="0" applyFont="1" applyFill="1" applyBorder="1"/>
    <xf numFmtId="0" fontId="0" fillId="2" borderId="5" xfId="0" applyFill="1" applyBorder="1" applyAlignment="1">
      <alignment horizontal="center"/>
    </xf>
    <xf numFmtId="0" fontId="0" fillId="3" borderId="7" xfId="0" applyFont="1" applyFill="1" applyBorder="1"/>
    <xf numFmtId="0" fontId="0" fillId="3" borderId="6" xfId="0" applyFill="1" applyBorder="1" applyAlignment="1"/>
    <xf numFmtId="0" fontId="0" fillId="2" borderId="6" xfId="0" applyFill="1" applyBorder="1" applyAlignment="1"/>
    <xf numFmtId="0" fontId="0" fillId="2" borderId="6" xfId="0" applyNumberFormat="1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 applyAlignment="1"/>
    <xf numFmtId="164" fontId="0" fillId="0" borderId="7" xfId="0" applyNumberFormat="1" applyBorder="1" applyAlignment="1"/>
    <xf numFmtId="49" fontId="0" fillId="0" borderId="6" xfId="0" applyNumberFormat="1" applyFont="1" applyBorder="1" applyAlignment="1"/>
    <xf numFmtId="0" fontId="0" fillId="2" borderId="7" xfId="0" applyFill="1" applyBorder="1"/>
    <xf numFmtId="0" fontId="0" fillId="0" borderId="10" xfId="0" applyBorder="1"/>
    <xf numFmtId="0" fontId="0" fillId="0" borderId="10" xfId="0" applyFont="1" applyBorder="1"/>
    <xf numFmtId="0" fontId="0" fillId="0" borderId="11" xfId="0" applyBorder="1"/>
    <xf numFmtId="0" fontId="0" fillId="0" borderId="12" xfId="0" applyBorder="1" applyAlignment="1"/>
    <xf numFmtId="0" fontId="0" fillId="0" borderId="13" xfId="0" applyFill="1" applyBorder="1"/>
    <xf numFmtId="0" fontId="0" fillId="0" borderId="9" xfId="0" applyBorder="1"/>
    <xf numFmtId="0" fontId="0" fillId="0" borderId="9" xfId="0" applyBorder="1" applyAlignment="1"/>
    <xf numFmtId="0" fontId="0" fillId="0" borderId="9" xfId="0" applyFill="1" applyBorder="1"/>
    <xf numFmtId="0" fontId="0" fillId="0" borderId="6" xfId="0" applyFill="1" applyBorder="1"/>
    <xf numFmtId="164" fontId="0" fillId="5" borderId="5" xfId="0" applyNumberFormat="1" applyFill="1" applyBorder="1"/>
    <xf numFmtId="1" fontId="0" fillId="0" borderId="5" xfId="0" applyNumberFormat="1" applyFill="1" applyBorder="1"/>
    <xf numFmtId="0" fontId="0" fillId="4" borderId="6" xfId="0" applyNumberForma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0" fillId="0" borderId="0" xfId="0" applyBorder="1"/>
    <xf numFmtId="0" fontId="0" fillId="4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5" fontId="0" fillId="0" borderId="7" xfId="0" applyNumberFormat="1" applyBorder="1" applyAlignment="1">
      <alignment horizontal="center"/>
    </xf>
    <xf numFmtId="0" fontId="0" fillId="0" borderId="7" xfId="0" applyFont="1" applyFill="1" applyBorder="1"/>
    <xf numFmtId="166" fontId="0" fillId="0" borderId="6" xfId="0" applyNumberFormat="1" applyBorder="1"/>
    <xf numFmtId="0" fontId="2" fillId="6" borderId="6" xfId="0" applyFont="1" applyFill="1" applyBorder="1"/>
    <xf numFmtId="0" fontId="2" fillId="6" borderId="7" xfId="0" applyFont="1" applyFill="1" applyBorder="1" applyAlignment="1"/>
    <xf numFmtId="0" fontId="2" fillId="6" borderId="6" xfId="0" applyFont="1" applyFill="1" applyBorder="1" applyAlignment="1"/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164" fontId="2" fillId="7" borderId="5" xfId="0" applyNumberFormat="1" applyFont="1" applyFill="1" applyBorder="1"/>
    <xf numFmtId="166" fontId="2" fillId="6" borderId="6" xfId="0" applyNumberFormat="1" applyFont="1" applyFill="1" applyBorder="1"/>
    <xf numFmtId="0" fontId="2" fillId="6" borderId="7" xfId="0" applyFont="1" applyFill="1" applyBorder="1"/>
    <xf numFmtId="164" fontId="2" fillId="6" borderId="6" xfId="0" applyNumberFormat="1" applyFont="1" applyFill="1" applyBorder="1"/>
    <xf numFmtId="164" fontId="2" fillId="6" borderId="5" xfId="0" applyNumberFormat="1" applyFont="1" applyFill="1" applyBorder="1"/>
    <xf numFmtId="0" fontId="2" fillId="7" borderId="6" xfId="0" applyFont="1" applyFill="1" applyBorder="1"/>
    <xf numFmtId="0" fontId="2" fillId="7" borderId="7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6" xfId="0" applyFont="1" applyFill="1" applyBorder="1" applyAlignment="1"/>
    <xf numFmtId="0" fontId="3" fillId="6" borderId="7" xfId="0" applyFont="1" applyFill="1" applyBorder="1" applyAlignment="1"/>
    <xf numFmtId="167" fontId="0" fillId="0" borderId="6" xfId="0" applyNumberFormat="1" applyBorder="1"/>
    <xf numFmtId="0" fontId="0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4"/>
  <sheetViews>
    <sheetView tabSelected="1" topLeftCell="B1" zoomScaleNormal="100" workbookViewId="0">
      <selection activeCell="T49" sqref="T49"/>
    </sheetView>
  </sheetViews>
  <sheetFormatPr defaultRowHeight="12.75" x14ac:dyDescent="0.2"/>
  <cols>
    <col min="1" max="1" width="0" hidden="1" customWidth="1"/>
    <col min="2" max="2" width="22.28515625" customWidth="1"/>
    <col min="3" max="3" width="6.140625" customWidth="1"/>
    <col min="4" max="4" width="6" customWidth="1"/>
    <col min="5" max="5" width="5.5703125" customWidth="1"/>
    <col min="6" max="6" width="6.28515625" customWidth="1"/>
    <col min="7" max="7" width="5.7109375" customWidth="1"/>
    <col min="8" max="8" width="6.5703125" customWidth="1"/>
    <col min="9" max="9" width="6" customWidth="1"/>
    <col min="10" max="10" width="6.5703125" customWidth="1"/>
    <col min="11" max="19" width="6" customWidth="1"/>
    <col min="20" max="20" width="5.85546875" customWidth="1"/>
    <col min="21" max="21" width="10.7109375" customWidth="1"/>
    <col min="22" max="22" width="10.5703125" customWidth="1"/>
    <col min="23" max="23" width="7.5703125" customWidth="1"/>
    <col min="24" max="24" width="7" customWidth="1"/>
    <col min="25" max="25" width="0" hidden="1" customWidth="1"/>
    <col min="26" max="26" width="11.85546875" customWidth="1"/>
  </cols>
  <sheetData>
    <row r="1" spans="1:26" x14ac:dyDescent="0.2">
      <c r="A1" s="81" t="s">
        <v>67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0"/>
      <c r="Z1" s="80"/>
    </row>
    <row r="2" spans="1:26" ht="13.5" thickBot="1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3.5" thickBot="1" x14ac:dyDescent="0.25">
      <c r="A3" s="1" t="s">
        <v>0</v>
      </c>
      <c r="B3" s="1" t="s">
        <v>1</v>
      </c>
      <c r="C3" s="79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1" t="s">
        <v>3</v>
      </c>
      <c r="V3" s="1" t="s">
        <v>3</v>
      </c>
      <c r="W3" s="1" t="s">
        <v>4</v>
      </c>
      <c r="X3" s="1" t="s">
        <v>5</v>
      </c>
      <c r="Y3" s="1"/>
      <c r="Z3" s="1" t="s">
        <v>51</v>
      </c>
    </row>
    <row r="4" spans="1:26" ht="13.5" thickBot="1" x14ac:dyDescent="0.25">
      <c r="A4" s="3"/>
      <c r="B4" s="3"/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3" t="s">
        <v>66</v>
      </c>
      <c r="V4" s="3" t="s">
        <v>6</v>
      </c>
      <c r="W4" s="3" t="s">
        <v>7</v>
      </c>
      <c r="X4" s="3" t="s">
        <v>8</v>
      </c>
      <c r="Y4" s="31" t="s">
        <v>9</v>
      </c>
      <c r="Z4" s="31" t="s">
        <v>52</v>
      </c>
    </row>
    <row r="5" spans="1:26" x14ac:dyDescent="0.2">
      <c r="A5" s="11"/>
      <c r="B5" s="12" t="s">
        <v>10</v>
      </c>
      <c r="C5" s="10">
        <v>50</v>
      </c>
      <c r="D5" s="11">
        <v>56</v>
      </c>
      <c r="E5" s="10">
        <v>68</v>
      </c>
      <c r="F5" s="10">
        <v>34</v>
      </c>
      <c r="G5" s="10">
        <v>63.8</v>
      </c>
      <c r="H5" s="11">
        <v>68</v>
      </c>
      <c r="I5" s="10">
        <v>50</v>
      </c>
      <c r="J5" s="10">
        <v>50</v>
      </c>
      <c r="K5" s="10">
        <v>20</v>
      </c>
      <c r="L5" s="10">
        <v>86</v>
      </c>
      <c r="M5" s="10">
        <v>50</v>
      </c>
      <c r="N5" s="10">
        <v>63.8</v>
      </c>
      <c r="O5" s="10">
        <v>65</v>
      </c>
      <c r="P5" s="10">
        <v>50</v>
      </c>
      <c r="Q5" s="10">
        <v>50</v>
      </c>
      <c r="R5" s="10">
        <v>68</v>
      </c>
      <c r="S5" s="10">
        <v>68</v>
      </c>
      <c r="T5" s="10">
        <v>68</v>
      </c>
      <c r="U5" s="6">
        <f>SUM(C5:T5)</f>
        <v>1028.5999999999999</v>
      </c>
      <c r="V5" s="7">
        <f>SUM(U5)/18</f>
        <v>57.144444444444439</v>
      </c>
      <c r="W5" s="14">
        <f>V5*100/X5</f>
        <v>38.096296296296288</v>
      </c>
      <c r="X5" s="9">
        <v>150</v>
      </c>
      <c r="Y5" s="9"/>
      <c r="Z5" s="61">
        <f t="shared" ref="Z5:Z60" si="0">V5/1000</f>
        <v>5.7144444444444435E-2</v>
      </c>
    </row>
    <row r="6" spans="1:26" x14ac:dyDescent="0.2">
      <c r="A6" s="11"/>
      <c r="B6" s="12" t="s">
        <v>62</v>
      </c>
      <c r="C6" s="10">
        <v>30</v>
      </c>
      <c r="D6" s="11">
        <v>60</v>
      </c>
      <c r="E6" s="10">
        <v>30</v>
      </c>
      <c r="F6" s="10">
        <v>60</v>
      </c>
      <c r="G6" s="10">
        <v>30</v>
      </c>
      <c r="H6" s="11">
        <v>30</v>
      </c>
      <c r="I6" s="10">
        <v>30</v>
      </c>
      <c r="J6" s="11">
        <v>30</v>
      </c>
      <c r="K6" s="10">
        <v>60</v>
      </c>
      <c r="L6" s="11">
        <v>30</v>
      </c>
      <c r="M6" s="11">
        <v>30</v>
      </c>
      <c r="N6" s="11">
        <v>30</v>
      </c>
      <c r="O6" s="11">
        <v>30</v>
      </c>
      <c r="P6" s="11">
        <v>30</v>
      </c>
      <c r="Q6" s="11">
        <v>30</v>
      </c>
      <c r="R6" s="11">
        <v>30</v>
      </c>
      <c r="S6" s="11">
        <v>30</v>
      </c>
      <c r="T6" s="11">
        <v>30</v>
      </c>
      <c r="U6" s="6">
        <f t="shared" ref="U6:U60" si="1">SUM(C6:T6)</f>
        <v>630</v>
      </c>
      <c r="V6" s="7">
        <f>SUM(U6)/18</f>
        <v>35</v>
      </c>
      <c r="W6" s="14">
        <f>V6*100/X6</f>
        <v>43.75</v>
      </c>
      <c r="X6" s="9">
        <v>80</v>
      </c>
      <c r="Y6" s="9"/>
      <c r="Z6" s="61">
        <f t="shared" si="0"/>
        <v>3.5000000000000003E-2</v>
      </c>
    </row>
    <row r="7" spans="1:26" x14ac:dyDescent="0.2">
      <c r="A7" s="11"/>
      <c r="B7" s="12" t="s">
        <v>11</v>
      </c>
      <c r="C7" s="10"/>
      <c r="D7" s="11">
        <v>20</v>
      </c>
      <c r="E7" s="10">
        <v>10</v>
      </c>
      <c r="F7" s="10"/>
      <c r="G7" s="10">
        <v>6</v>
      </c>
      <c r="H7" s="11">
        <v>10</v>
      </c>
      <c r="I7" s="10"/>
      <c r="J7" s="11"/>
      <c r="K7" s="10">
        <v>6</v>
      </c>
      <c r="L7" s="11">
        <v>20</v>
      </c>
      <c r="M7" s="11"/>
      <c r="N7" s="11">
        <v>6</v>
      </c>
      <c r="O7" s="11">
        <v>5</v>
      </c>
      <c r="P7" s="11"/>
      <c r="Q7" s="11">
        <v>6</v>
      </c>
      <c r="R7" s="11">
        <v>10</v>
      </c>
      <c r="S7" s="11">
        <v>10</v>
      </c>
      <c r="T7" s="57">
        <v>10</v>
      </c>
      <c r="U7" s="6">
        <f t="shared" si="1"/>
        <v>119</v>
      </c>
      <c r="V7" s="7">
        <f t="shared" ref="V7:V60" si="2">SUM(U7)/18</f>
        <v>6.6111111111111107</v>
      </c>
      <c r="W7" s="8"/>
      <c r="X7" s="9"/>
      <c r="Y7" s="9"/>
      <c r="Z7" s="61">
        <f t="shared" si="0"/>
        <v>6.611111111111111E-3</v>
      </c>
    </row>
    <row r="8" spans="1:26" x14ac:dyDescent="0.2">
      <c r="A8" s="32">
        <v>2</v>
      </c>
      <c r="B8" s="8" t="s">
        <v>12</v>
      </c>
      <c r="C8" s="4">
        <v>8</v>
      </c>
      <c r="D8" s="5"/>
      <c r="E8" s="4">
        <v>2</v>
      </c>
      <c r="F8" s="6">
        <v>12.5</v>
      </c>
      <c r="G8" s="4">
        <v>4</v>
      </c>
      <c r="H8" s="5">
        <v>1.7</v>
      </c>
      <c r="I8" s="4">
        <v>18</v>
      </c>
      <c r="J8" s="5">
        <v>10.45</v>
      </c>
      <c r="K8" s="4">
        <v>24.5</v>
      </c>
      <c r="L8" s="5">
        <v>4.5</v>
      </c>
      <c r="M8" s="5">
        <v>1.4</v>
      </c>
      <c r="N8" s="5">
        <v>6</v>
      </c>
      <c r="O8" s="5"/>
      <c r="P8" s="5">
        <v>21.5</v>
      </c>
      <c r="Q8" s="5"/>
      <c r="R8" s="5">
        <v>12.15</v>
      </c>
      <c r="S8" s="5">
        <v>4.5</v>
      </c>
      <c r="T8" s="58"/>
      <c r="U8" s="6">
        <f t="shared" si="1"/>
        <v>131.20000000000002</v>
      </c>
      <c r="V8" s="7">
        <f t="shared" si="2"/>
        <v>7.2888888888888896</v>
      </c>
      <c r="W8" s="14">
        <f>V8*100/X8</f>
        <v>48.592592592592595</v>
      </c>
      <c r="X8" s="13">
        <v>15</v>
      </c>
      <c r="Y8" s="15"/>
      <c r="Z8" s="61">
        <f t="shared" si="0"/>
        <v>7.2888888888888899E-3</v>
      </c>
    </row>
    <row r="9" spans="1:26" x14ac:dyDescent="0.2">
      <c r="A9" s="28">
        <v>4</v>
      </c>
      <c r="B9" s="33" t="s">
        <v>13</v>
      </c>
      <c r="C9" s="18">
        <f>C10+C11+C12+C13+C14+C15</f>
        <v>0</v>
      </c>
      <c r="D9" s="18">
        <f t="shared" ref="D9:T9" si="3">D10+D11+D12+D13+D14+D15</f>
        <v>76</v>
      </c>
      <c r="E9" s="18">
        <f t="shared" si="3"/>
        <v>51.3</v>
      </c>
      <c r="F9" s="18">
        <f t="shared" si="3"/>
        <v>80</v>
      </c>
      <c r="G9" s="18">
        <f t="shared" si="3"/>
        <v>61.5</v>
      </c>
      <c r="H9" s="18">
        <f t="shared" si="3"/>
        <v>44</v>
      </c>
      <c r="I9" s="18">
        <f t="shared" si="3"/>
        <v>90.3</v>
      </c>
      <c r="J9" s="18">
        <f t="shared" si="3"/>
        <v>8.3000000000000007</v>
      </c>
      <c r="K9" s="18">
        <f t="shared" si="3"/>
        <v>52.5</v>
      </c>
      <c r="L9" s="18">
        <f t="shared" si="3"/>
        <v>71</v>
      </c>
      <c r="M9" s="18">
        <f t="shared" si="3"/>
        <v>5</v>
      </c>
      <c r="N9" s="18">
        <f t="shared" si="3"/>
        <v>9</v>
      </c>
      <c r="O9" s="18">
        <f t="shared" si="3"/>
        <v>13.3</v>
      </c>
      <c r="P9" s="18">
        <f t="shared" si="3"/>
        <v>107</v>
      </c>
      <c r="Q9" s="18">
        <f t="shared" si="3"/>
        <v>90.3</v>
      </c>
      <c r="R9" s="18">
        <f t="shared" si="3"/>
        <v>13.3</v>
      </c>
      <c r="S9" s="18">
        <f t="shared" si="3"/>
        <v>44</v>
      </c>
      <c r="T9" s="18">
        <f t="shared" si="3"/>
        <v>71</v>
      </c>
      <c r="U9" s="6">
        <f t="shared" si="1"/>
        <v>887.8</v>
      </c>
      <c r="V9" s="7">
        <f t="shared" si="2"/>
        <v>49.322222222222223</v>
      </c>
      <c r="W9" s="20">
        <f>V9*100/X9</f>
        <v>109.60493827160495</v>
      </c>
      <c r="X9" s="17">
        <v>45</v>
      </c>
      <c r="Y9" s="17"/>
      <c r="Z9" s="61">
        <f t="shared" si="0"/>
        <v>4.9322222222222226E-2</v>
      </c>
    </row>
    <row r="10" spans="1:26" x14ac:dyDescent="0.2">
      <c r="A10" s="11"/>
      <c r="B10" s="9" t="s">
        <v>53</v>
      </c>
      <c r="C10" s="10"/>
      <c r="D10" s="11">
        <v>71</v>
      </c>
      <c r="E10" s="10"/>
      <c r="F10" s="10"/>
      <c r="G10" s="10"/>
      <c r="H10" s="11"/>
      <c r="I10" s="10"/>
      <c r="J10" s="11"/>
      <c r="K10" s="10"/>
      <c r="L10" s="11">
        <v>71</v>
      </c>
      <c r="M10" s="11"/>
      <c r="N10" s="11"/>
      <c r="O10" s="11"/>
      <c r="P10" s="11">
        <v>71</v>
      </c>
      <c r="Q10" s="11"/>
      <c r="R10" s="11"/>
      <c r="S10" s="11"/>
      <c r="T10" s="12">
        <v>71</v>
      </c>
      <c r="U10" s="6">
        <f t="shared" si="1"/>
        <v>284</v>
      </c>
      <c r="V10" s="7">
        <f t="shared" si="2"/>
        <v>15.777777777777779</v>
      </c>
      <c r="W10" s="8"/>
      <c r="X10" s="9"/>
      <c r="Y10" s="9"/>
      <c r="Z10" s="61">
        <f t="shared" si="0"/>
        <v>1.5777777777777779E-2</v>
      </c>
    </row>
    <row r="11" spans="1:26" x14ac:dyDescent="0.2">
      <c r="A11" s="11"/>
      <c r="B11" s="9" t="s">
        <v>14</v>
      </c>
      <c r="C11" s="10"/>
      <c r="D11" s="11"/>
      <c r="E11" s="10"/>
      <c r="F11" s="10">
        <v>70</v>
      </c>
      <c r="G11" s="10">
        <v>52.5</v>
      </c>
      <c r="H11" s="11">
        <v>44</v>
      </c>
      <c r="I11" s="10">
        <v>70</v>
      </c>
      <c r="J11" s="11">
        <v>8.3000000000000007</v>
      </c>
      <c r="K11" s="10">
        <v>52.5</v>
      </c>
      <c r="L11" s="11"/>
      <c r="M11" s="11"/>
      <c r="N11" s="11"/>
      <c r="O11" s="11">
        <v>3.3</v>
      </c>
      <c r="P11" s="11">
        <v>5</v>
      </c>
      <c r="Q11" s="11">
        <v>70</v>
      </c>
      <c r="R11" s="11">
        <v>8.3000000000000007</v>
      </c>
      <c r="S11" s="11">
        <v>44</v>
      </c>
      <c r="T11" s="12"/>
      <c r="U11" s="6">
        <f t="shared" si="1"/>
        <v>427.90000000000003</v>
      </c>
      <c r="V11" s="7">
        <f>SUM(U11)/18</f>
        <v>23.772222222222226</v>
      </c>
      <c r="W11" s="8"/>
      <c r="X11" s="9"/>
      <c r="Y11" s="9"/>
      <c r="Z11" s="61">
        <f t="shared" si="0"/>
        <v>2.3772222222222226E-2</v>
      </c>
    </row>
    <row r="12" spans="1:26" x14ac:dyDescent="0.2">
      <c r="A12" s="11"/>
      <c r="B12" s="9" t="s">
        <v>64</v>
      </c>
      <c r="C12" s="10"/>
      <c r="D12" s="11"/>
      <c r="E12" s="10">
        <v>31</v>
      </c>
      <c r="F12" s="10"/>
      <c r="G12" s="10">
        <v>9</v>
      </c>
      <c r="H12" s="11"/>
      <c r="I12" s="10"/>
      <c r="J12" s="11"/>
      <c r="K12" s="10"/>
      <c r="L12" s="11"/>
      <c r="M12" s="11"/>
      <c r="N12" s="11">
        <v>9</v>
      </c>
      <c r="O12" s="11"/>
      <c r="P12" s="11">
        <v>31</v>
      </c>
      <c r="Q12" s="11"/>
      <c r="R12" s="11"/>
      <c r="S12" s="11"/>
      <c r="T12" s="12"/>
      <c r="U12" s="6">
        <f t="shared" si="1"/>
        <v>80</v>
      </c>
      <c r="V12" s="7">
        <f>SUM(U12)/18</f>
        <v>4.4444444444444446</v>
      </c>
      <c r="W12" s="8"/>
      <c r="X12" s="9"/>
      <c r="Y12" s="9"/>
      <c r="Z12" s="61">
        <f t="shared" si="0"/>
        <v>4.4444444444444444E-3</v>
      </c>
    </row>
    <row r="13" spans="1:26" x14ac:dyDescent="0.2">
      <c r="A13" s="11"/>
      <c r="B13" s="50" t="s">
        <v>58</v>
      </c>
      <c r="C13" s="10"/>
      <c r="D13" s="11"/>
      <c r="E13" s="10"/>
      <c r="F13" s="10">
        <v>10</v>
      </c>
      <c r="G13" s="10"/>
      <c r="H13" s="11"/>
      <c r="I13" s="10"/>
      <c r="J13" s="11"/>
      <c r="K13" s="10"/>
      <c r="L13" s="11"/>
      <c r="M13" s="11"/>
      <c r="N13" s="11"/>
      <c r="O13" s="11">
        <v>10</v>
      </c>
      <c r="P13" s="11"/>
      <c r="Q13" s="11"/>
      <c r="R13" s="11"/>
      <c r="S13" s="11"/>
      <c r="T13" s="12"/>
      <c r="U13" s="6">
        <f t="shared" si="1"/>
        <v>20</v>
      </c>
      <c r="V13" s="7">
        <f t="shared" si="2"/>
        <v>1.1111111111111112</v>
      </c>
      <c r="W13" s="8"/>
      <c r="X13" s="9"/>
      <c r="Y13" s="9"/>
      <c r="Z13" s="61">
        <f t="shared" si="0"/>
        <v>1.1111111111111111E-3</v>
      </c>
    </row>
    <row r="14" spans="1:26" x14ac:dyDescent="0.2">
      <c r="A14" s="11"/>
      <c r="B14" s="55" t="s">
        <v>15</v>
      </c>
      <c r="C14" s="10"/>
      <c r="D14" s="11"/>
      <c r="E14" s="10">
        <v>20.3</v>
      </c>
      <c r="F14" s="10"/>
      <c r="G14" s="10"/>
      <c r="H14" s="11"/>
      <c r="I14" s="10">
        <v>20.3</v>
      </c>
      <c r="J14" s="11"/>
      <c r="K14" s="10"/>
      <c r="L14" s="11"/>
      <c r="M14" s="11"/>
      <c r="N14" s="11"/>
      <c r="O14" s="11"/>
      <c r="P14" s="11"/>
      <c r="Q14" s="11">
        <v>20.3</v>
      </c>
      <c r="R14" s="11"/>
      <c r="S14" s="11"/>
      <c r="T14" s="12"/>
      <c r="U14" s="6">
        <f t="shared" si="1"/>
        <v>60.900000000000006</v>
      </c>
      <c r="V14" s="7">
        <f t="shared" si="2"/>
        <v>3.3833333333333337</v>
      </c>
      <c r="W14" s="8"/>
      <c r="X14" s="9"/>
      <c r="Y14" s="9"/>
      <c r="Z14" s="61">
        <f t="shared" si="0"/>
        <v>3.3833333333333337E-3</v>
      </c>
    </row>
    <row r="15" spans="1:26" x14ac:dyDescent="0.2">
      <c r="A15" s="11"/>
      <c r="B15" s="50" t="s">
        <v>60</v>
      </c>
      <c r="C15" s="6"/>
      <c r="D15" s="7">
        <v>5</v>
      </c>
      <c r="E15" s="6"/>
      <c r="F15" s="6"/>
      <c r="G15" s="10"/>
      <c r="H15" s="11"/>
      <c r="I15" s="10"/>
      <c r="J15" s="11"/>
      <c r="K15" s="10"/>
      <c r="L15" s="11"/>
      <c r="M15" s="11">
        <v>5</v>
      </c>
      <c r="N15" s="11"/>
      <c r="O15" s="11"/>
      <c r="P15" s="11"/>
      <c r="Q15" s="11"/>
      <c r="R15" s="11">
        <v>5</v>
      </c>
      <c r="S15" s="11"/>
      <c r="T15" s="12"/>
      <c r="U15" s="6">
        <f t="shared" si="1"/>
        <v>15</v>
      </c>
      <c r="V15" s="7">
        <f t="shared" si="2"/>
        <v>0.83333333333333337</v>
      </c>
      <c r="W15" s="8"/>
      <c r="X15" s="9"/>
      <c r="Y15" s="9"/>
      <c r="Z15" s="61">
        <f t="shared" si="0"/>
        <v>8.3333333333333339E-4</v>
      </c>
    </row>
    <row r="16" spans="1:26" x14ac:dyDescent="0.2">
      <c r="A16" s="28"/>
      <c r="B16" s="15" t="s">
        <v>16</v>
      </c>
      <c r="C16" s="6">
        <v>52.5</v>
      </c>
      <c r="D16" s="7"/>
      <c r="E16" s="6"/>
      <c r="F16" s="6"/>
      <c r="G16" s="6"/>
      <c r="H16" s="7">
        <v>10</v>
      </c>
      <c r="I16" s="6"/>
      <c r="J16" s="7">
        <v>61</v>
      </c>
      <c r="K16" s="6"/>
      <c r="L16" s="7"/>
      <c r="M16" s="7"/>
      <c r="N16" s="7">
        <v>10</v>
      </c>
      <c r="O16" s="7">
        <v>61</v>
      </c>
      <c r="P16" s="7"/>
      <c r="Q16" s="7"/>
      <c r="R16" s="7">
        <v>52.5</v>
      </c>
      <c r="S16" s="7"/>
      <c r="T16" s="16">
        <v>10</v>
      </c>
      <c r="U16" s="6">
        <f t="shared" si="1"/>
        <v>257</v>
      </c>
      <c r="V16" s="7">
        <f t="shared" si="2"/>
        <v>14.277777777777779</v>
      </c>
      <c r="W16" s="8">
        <f>V16*100/X16</f>
        <v>95.18518518518519</v>
      </c>
      <c r="X16" s="15">
        <v>15</v>
      </c>
      <c r="Y16" s="15"/>
      <c r="Z16" s="61">
        <f t="shared" si="0"/>
        <v>1.4277777777777778E-2</v>
      </c>
    </row>
    <row r="17" spans="1:26" x14ac:dyDescent="0.2">
      <c r="A17" s="28">
        <v>5</v>
      </c>
      <c r="B17" s="24" t="s">
        <v>17</v>
      </c>
      <c r="C17" s="21">
        <v>26.7</v>
      </c>
      <c r="D17" s="22">
        <v>300</v>
      </c>
      <c r="E17" s="21">
        <v>137.4</v>
      </c>
      <c r="F17" s="21">
        <v>233.3</v>
      </c>
      <c r="G17" s="53">
        <v>40</v>
      </c>
      <c r="H17" s="22">
        <v>100</v>
      </c>
      <c r="I17" s="21">
        <v>66.7</v>
      </c>
      <c r="J17" s="23">
        <v>226.7</v>
      </c>
      <c r="K17" s="21">
        <v>66.7</v>
      </c>
      <c r="L17" s="22">
        <v>182.7</v>
      </c>
      <c r="M17" s="22">
        <v>240</v>
      </c>
      <c r="N17" s="22">
        <v>170.7</v>
      </c>
      <c r="O17" s="22">
        <v>233.3</v>
      </c>
      <c r="P17" s="22">
        <v>66.7</v>
      </c>
      <c r="Q17" s="22">
        <v>66.7</v>
      </c>
      <c r="R17" s="22">
        <v>100</v>
      </c>
      <c r="S17" s="22">
        <v>182.7</v>
      </c>
      <c r="T17" s="56">
        <v>100</v>
      </c>
      <c r="U17" s="6">
        <f>SUM(C17:T17)</f>
        <v>2540.2999999999997</v>
      </c>
      <c r="V17" s="7">
        <f t="shared" si="2"/>
        <v>141.12777777777777</v>
      </c>
      <c r="W17" s="51">
        <f>V17*100/X17</f>
        <v>56.451111111111111</v>
      </c>
      <c r="X17" s="24">
        <v>250</v>
      </c>
      <c r="Y17" s="24">
        <v>120</v>
      </c>
      <c r="Z17" s="61">
        <f t="shared" si="0"/>
        <v>0.14112777777777777</v>
      </c>
    </row>
    <row r="18" spans="1:26" x14ac:dyDescent="0.2">
      <c r="A18" s="28">
        <v>6</v>
      </c>
      <c r="B18" s="17" t="s">
        <v>18</v>
      </c>
      <c r="C18" s="18">
        <f>C19+C20+C21+C22+C23+C24+C27+C28+C29+C30</f>
        <v>239.6</v>
      </c>
      <c r="D18" s="18">
        <f t="shared" ref="D18:T18" si="4">D19+D20+D21+D22+D23+D24+D27+D28+D29+D30</f>
        <v>77.099999999999994</v>
      </c>
      <c r="E18" s="18">
        <f t="shared" si="4"/>
        <v>120.6</v>
      </c>
      <c r="F18" s="18">
        <f t="shared" si="4"/>
        <v>267.85000000000002</v>
      </c>
      <c r="G18" s="18">
        <f t="shared" si="4"/>
        <v>151.6</v>
      </c>
      <c r="H18" s="18">
        <f t="shared" si="4"/>
        <v>259.39999999999998</v>
      </c>
      <c r="I18" s="18">
        <f t="shared" si="4"/>
        <v>126.35</v>
      </c>
      <c r="J18" s="18">
        <f t="shared" si="4"/>
        <v>206</v>
      </c>
      <c r="K18" s="18">
        <f t="shared" si="4"/>
        <v>33.75</v>
      </c>
      <c r="L18" s="18">
        <f t="shared" si="4"/>
        <v>145.19999999999999</v>
      </c>
      <c r="M18" s="18">
        <f t="shared" si="4"/>
        <v>290.7</v>
      </c>
      <c r="N18" s="18">
        <f t="shared" si="4"/>
        <v>117.35</v>
      </c>
      <c r="O18" s="18">
        <f t="shared" si="4"/>
        <v>104.7</v>
      </c>
      <c r="P18" s="18">
        <f t="shared" si="4"/>
        <v>158.69999999999999</v>
      </c>
      <c r="Q18" s="18">
        <f t="shared" si="4"/>
        <v>73.75</v>
      </c>
      <c r="R18" s="18">
        <f t="shared" si="4"/>
        <v>352</v>
      </c>
      <c r="S18" s="18">
        <f t="shared" si="4"/>
        <v>151.6</v>
      </c>
      <c r="T18" s="18">
        <f t="shared" si="4"/>
        <v>151.69999999999999</v>
      </c>
      <c r="U18" s="6">
        <f t="shared" si="1"/>
        <v>3027.9499999999994</v>
      </c>
      <c r="V18" s="7">
        <f t="shared" si="2"/>
        <v>168.21944444444441</v>
      </c>
      <c r="W18" s="20">
        <f>V18*100/X18</f>
        <v>60.078373015873005</v>
      </c>
      <c r="X18" s="18">
        <v>280</v>
      </c>
      <c r="Y18" s="18">
        <v>205</v>
      </c>
      <c r="Z18" s="61">
        <f t="shared" si="0"/>
        <v>0.16821944444444439</v>
      </c>
    </row>
    <row r="19" spans="1:26" x14ac:dyDescent="0.2">
      <c r="A19" s="11"/>
      <c r="B19" s="15" t="s">
        <v>19</v>
      </c>
      <c r="C19" s="10">
        <v>50</v>
      </c>
      <c r="D19" s="11"/>
      <c r="E19" s="10"/>
      <c r="F19" s="10">
        <v>50</v>
      </c>
      <c r="G19" s="10"/>
      <c r="H19" s="11"/>
      <c r="I19" s="10"/>
      <c r="J19" s="11">
        <v>50</v>
      </c>
      <c r="K19" s="10"/>
      <c r="L19" s="11"/>
      <c r="M19" s="11">
        <v>50</v>
      </c>
      <c r="N19" s="11"/>
      <c r="O19" s="11">
        <v>50</v>
      </c>
      <c r="P19" s="11"/>
      <c r="Q19" s="11"/>
      <c r="R19" s="11"/>
      <c r="S19" s="11"/>
      <c r="T19" s="11"/>
      <c r="U19" s="6">
        <f t="shared" si="1"/>
        <v>250</v>
      </c>
      <c r="V19" s="7">
        <f t="shared" si="2"/>
        <v>13.888888888888889</v>
      </c>
      <c r="W19" s="8"/>
      <c r="X19" s="10"/>
      <c r="Y19" s="10"/>
      <c r="Z19" s="61">
        <f t="shared" si="0"/>
        <v>1.388888888888889E-2</v>
      </c>
    </row>
    <row r="20" spans="1:26" x14ac:dyDescent="0.2">
      <c r="A20" s="11"/>
      <c r="B20" s="15" t="s">
        <v>20</v>
      </c>
      <c r="C20" s="10">
        <v>25</v>
      </c>
      <c r="D20" s="11"/>
      <c r="E20" s="10">
        <v>24.7</v>
      </c>
      <c r="F20" s="10"/>
      <c r="G20" s="10">
        <v>62.5</v>
      </c>
      <c r="H20" s="11">
        <v>215</v>
      </c>
      <c r="I20" s="10"/>
      <c r="J20" s="11">
        <v>25</v>
      </c>
      <c r="K20" s="10"/>
      <c r="L20" s="11">
        <v>62.5</v>
      </c>
      <c r="M20" s="11">
        <v>25</v>
      </c>
      <c r="N20" s="11">
        <v>24.7</v>
      </c>
      <c r="O20" s="11"/>
      <c r="P20" s="11">
        <v>75.599999999999994</v>
      </c>
      <c r="Q20" s="11"/>
      <c r="R20" s="11">
        <v>215</v>
      </c>
      <c r="S20" s="11">
        <v>62.5</v>
      </c>
      <c r="T20" s="11"/>
      <c r="U20" s="6">
        <f t="shared" si="1"/>
        <v>817.5</v>
      </c>
      <c r="V20" s="7">
        <f t="shared" si="2"/>
        <v>45.416666666666664</v>
      </c>
      <c r="W20" s="8"/>
      <c r="X20" s="10"/>
      <c r="Y20" s="10"/>
      <c r="Z20" s="61">
        <f t="shared" si="0"/>
        <v>4.5416666666666668E-2</v>
      </c>
    </row>
    <row r="21" spans="1:26" x14ac:dyDescent="0.2">
      <c r="A21" s="11"/>
      <c r="B21" s="15" t="s">
        <v>21</v>
      </c>
      <c r="C21" s="10"/>
      <c r="D21" s="11"/>
      <c r="E21" s="10">
        <v>3.25</v>
      </c>
      <c r="F21" s="10"/>
      <c r="G21" s="10"/>
      <c r="H21" s="11"/>
      <c r="I21" s="10">
        <v>3.25</v>
      </c>
      <c r="J21" s="11"/>
      <c r="K21" s="10"/>
      <c r="L21" s="11"/>
      <c r="M21" s="11"/>
      <c r="N21" s="11"/>
      <c r="O21" s="11"/>
      <c r="P21" s="11"/>
      <c r="Q21" s="11">
        <v>3.25</v>
      </c>
      <c r="R21" s="11"/>
      <c r="S21" s="11"/>
      <c r="T21" s="11"/>
      <c r="U21" s="6">
        <f t="shared" si="1"/>
        <v>9.75</v>
      </c>
      <c r="V21" s="7">
        <f t="shared" si="2"/>
        <v>0.54166666666666663</v>
      </c>
      <c r="W21" s="8"/>
      <c r="X21" s="10"/>
      <c r="Y21" s="10"/>
      <c r="Z21" s="61">
        <f t="shared" si="0"/>
        <v>5.4166666666666664E-4</v>
      </c>
    </row>
    <row r="22" spans="1:26" x14ac:dyDescent="0.2">
      <c r="A22" s="11"/>
      <c r="B22" s="15" t="s">
        <v>22</v>
      </c>
      <c r="C22" s="10">
        <v>70</v>
      </c>
      <c r="D22" s="11">
        <v>12</v>
      </c>
      <c r="E22" s="10">
        <v>37.5</v>
      </c>
      <c r="F22" s="10">
        <v>46</v>
      </c>
      <c r="G22" s="10">
        <v>12</v>
      </c>
      <c r="H22" s="11">
        <v>19.2</v>
      </c>
      <c r="I22" s="10">
        <v>28</v>
      </c>
      <c r="J22" s="11">
        <v>47</v>
      </c>
      <c r="K22" s="10">
        <v>12</v>
      </c>
      <c r="L22" s="11">
        <v>12</v>
      </c>
      <c r="M22" s="11">
        <v>29.3</v>
      </c>
      <c r="N22" s="11">
        <v>37.5</v>
      </c>
      <c r="O22" s="11">
        <v>33.700000000000003</v>
      </c>
      <c r="P22" s="11">
        <v>16</v>
      </c>
      <c r="Q22" s="11">
        <v>28</v>
      </c>
      <c r="R22" s="11">
        <v>54.2</v>
      </c>
      <c r="S22" s="11">
        <v>12</v>
      </c>
      <c r="T22" s="11">
        <v>12</v>
      </c>
      <c r="U22" s="6">
        <f t="shared" si="1"/>
        <v>518.4</v>
      </c>
      <c r="V22" s="7">
        <f t="shared" si="2"/>
        <v>28.799999999999997</v>
      </c>
      <c r="W22" s="8"/>
      <c r="X22" s="10"/>
      <c r="Y22" s="10"/>
      <c r="Z22" s="61">
        <f t="shared" si="0"/>
        <v>2.8799999999999996E-2</v>
      </c>
    </row>
    <row r="23" spans="1:26" x14ac:dyDescent="0.2">
      <c r="A23" s="11"/>
      <c r="B23" s="15" t="s">
        <v>23</v>
      </c>
      <c r="C23" s="10">
        <v>7.5</v>
      </c>
      <c r="D23" s="11"/>
      <c r="E23" s="10">
        <v>6.75</v>
      </c>
      <c r="F23" s="10">
        <v>23.5</v>
      </c>
      <c r="G23" s="10">
        <v>2.5</v>
      </c>
      <c r="H23" s="11">
        <v>9</v>
      </c>
      <c r="I23" s="10">
        <v>10</v>
      </c>
      <c r="J23" s="11">
        <v>12.5</v>
      </c>
      <c r="K23" s="10">
        <v>6</v>
      </c>
      <c r="L23" s="11">
        <v>2.5</v>
      </c>
      <c r="M23" s="11">
        <v>16.100000000000001</v>
      </c>
      <c r="N23" s="11">
        <v>6.75</v>
      </c>
      <c r="O23" s="11">
        <v>7.5</v>
      </c>
      <c r="P23" s="11">
        <v>2</v>
      </c>
      <c r="Q23" s="11">
        <v>10</v>
      </c>
      <c r="R23" s="11">
        <v>14</v>
      </c>
      <c r="S23" s="11">
        <v>2.5</v>
      </c>
      <c r="T23" s="11"/>
      <c r="U23" s="6">
        <f t="shared" si="1"/>
        <v>139.1</v>
      </c>
      <c r="V23" s="7">
        <f t="shared" si="2"/>
        <v>7.7277777777777779</v>
      </c>
      <c r="W23" s="8"/>
      <c r="X23" s="10"/>
      <c r="Y23" s="10"/>
      <c r="Z23" s="61">
        <f t="shared" si="0"/>
        <v>7.7277777777777779E-3</v>
      </c>
    </row>
    <row r="24" spans="1:26" ht="12" customHeight="1" x14ac:dyDescent="0.2">
      <c r="A24" s="11"/>
      <c r="B24" s="15" t="s">
        <v>24</v>
      </c>
      <c r="C24" s="6">
        <v>12.5</v>
      </c>
      <c r="D24" s="7">
        <v>12.5</v>
      </c>
      <c r="E24" s="6">
        <v>48.4</v>
      </c>
      <c r="F24" s="6">
        <v>35.75</v>
      </c>
      <c r="G24" s="6">
        <v>15.6</v>
      </c>
      <c r="H24" s="7">
        <v>16.2</v>
      </c>
      <c r="I24" s="6">
        <v>32.5</v>
      </c>
      <c r="J24" s="7">
        <v>12.5</v>
      </c>
      <c r="K24" s="6">
        <v>15.75</v>
      </c>
      <c r="L24" s="7">
        <v>15.6</v>
      </c>
      <c r="M24" s="7">
        <v>43.1</v>
      </c>
      <c r="N24" s="7">
        <v>48.4</v>
      </c>
      <c r="O24" s="7">
        <v>12.5</v>
      </c>
      <c r="P24" s="7">
        <v>12.5</v>
      </c>
      <c r="Q24" s="7">
        <v>32.5</v>
      </c>
      <c r="R24" s="7">
        <v>16.2</v>
      </c>
      <c r="S24" s="7">
        <v>15.6</v>
      </c>
      <c r="T24" s="7">
        <v>12.5</v>
      </c>
      <c r="U24" s="6">
        <f>SUM(C24:T24)</f>
        <v>410.59999999999997</v>
      </c>
      <c r="V24" s="7">
        <f t="shared" si="2"/>
        <v>22.81111111111111</v>
      </c>
      <c r="W24" s="8"/>
      <c r="X24" s="10"/>
      <c r="Y24" s="10"/>
      <c r="Z24" s="61">
        <f t="shared" si="0"/>
        <v>2.2811111111111108E-2</v>
      </c>
    </row>
    <row r="25" spans="1:26" ht="0.75" hidden="1" customHeight="1" x14ac:dyDescent="0.2">
      <c r="A25" s="11"/>
      <c r="B25" s="50" t="s">
        <v>68</v>
      </c>
      <c r="C25" s="10"/>
      <c r="D25" s="11"/>
      <c r="E25" s="10"/>
      <c r="F25" s="6"/>
      <c r="G25" s="10"/>
      <c r="H25" s="11"/>
      <c r="I25" s="10"/>
      <c r="J25" s="11"/>
      <c r="K25" s="10"/>
      <c r="L25" s="11"/>
      <c r="M25" s="11"/>
      <c r="N25" s="11"/>
      <c r="O25" s="11"/>
      <c r="P25" s="11"/>
      <c r="Q25" s="11"/>
      <c r="R25" s="11"/>
      <c r="S25" s="11"/>
      <c r="T25" s="11"/>
      <c r="U25" s="6">
        <f t="shared" si="1"/>
        <v>0</v>
      </c>
      <c r="V25" s="7">
        <f t="shared" si="2"/>
        <v>0</v>
      </c>
      <c r="W25" s="8"/>
      <c r="X25" s="10"/>
      <c r="Y25" s="10"/>
      <c r="Z25" s="61">
        <f t="shared" si="0"/>
        <v>0</v>
      </c>
    </row>
    <row r="26" spans="1:26" ht="14.25" hidden="1" customHeight="1" x14ac:dyDescent="0.2">
      <c r="A26" s="11"/>
      <c r="B26" s="50" t="s">
        <v>59</v>
      </c>
      <c r="C26" s="10"/>
      <c r="D26" s="11"/>
      <c r="E26" s="10"/>
      <c r="F26" s="10"/>
      <c r="G26" s="10"/>
      <c r="H26" s="11"/>
      <c r="I26" s="10"/>
      <c r="J26" s="11"/>
      <c r="K26" s="10"/>
      <c r="L26" s="11"/>
      <c r="M26" s="11"/>
      <c r="N26" s="11"/>
      <c r="O26" s="11"/>
      <c r="P26" s="11"/>
      <c r="Q26" s="11"/>
      <c r="R26" s="11"/>
      <c r="S26" s="11"/>
      <c r="T26" s="11"/>
      <c r="U26" s="6">
        <f t="shared" si="1"/>
        <v>0</v>
      </c>
      <c r="V26" s="7">
        <f t="shared" si="2"/>
        <v>0</v>
      </c>
      <c r="W26" s="8"/>
      <c r="X26" s="10"/>
      <c r="Y26" s="10"/>
      <c r="Z26" s="61">
        <f t="shared" si="0"/>
        <v>0</v>
      </c>
    </row>
    <row r="27" spans="1:26" x14ac:dyDescent="0.2">
      <c r="A27" s="11"/>
      <c r="B27" s="15" t="s">
        <v>69</v>
      </c>
      <c r="C27" s="10"/>
      <c r="D27" s="11"/>
      <c r="E27" s="10"/>
      <c r="F27" s="10">
        <v>59</v>
      </c>
      <c r="G27" s="10">
        <v>59</v>
      </c>
      <c r="H27" s="11"/>
      <c r="I27" s="10"/>
      <c r="J27" s="11">
        <v>59</v>
      </c>
      <c r="K27" s="10"/>
      <c r="L27" s="11"/>
      <c r="M27" s="11"/>
      <c r="N27" s="11"/>
      <c r="O27" s="11"/>
      <c r="P27" s="11"/>
      <c r="Q27" s="11"/>
      <c r="R27" s="11"/>
      <c r="S27" s="11">
        <v>59</v>
      </c>
      <c r="T27" s="11"/>
      <c r="U27" s="6">
        <f t="shared" si="1"/>
        <v>236</v>
      </c>
      <c r="V27" s="7">
        <f t="shared" si="2"/>
        <v>13.111111111111111</v>
      </c>
      <c r="W27" s="8"/>
      <c r="X27" s="10"/>
      <c r="Y27" s="10"/>
      <c r="Z27" s="61">
        <f t="shared" si="0"/>
        <v>1.3111111111111112E-2</v>
      </c>
    </row>
    <row r="28" spans="1:26" x14ac:dyDescent="0.2">
      <c r="A28" s="11"/>
      <c r="B28" s="60" t="s">
        <v>65</v>
      </c>
      <c r="C28" s="10"/>
      <c r="D28" s="11">
        <v>52.6</v>
      </c>
      <c r="E28" s="10"/>
      <c r="F28" s="10">
        <v>52.6</v>
      </c>
      <c r="G28" s="10"/>
      <c r="H28" s="11"/>
      <c r="I28" s="10">
        <v>52.6</v>
      </c>
      <c r="J28" s="11"/>
      <c r="K28" s="10"/>
      <c r="L28" s="11">
        <v>52.6</v>
      </c>
      <c r="M28" s="11">
        <v>52.6</v>
      </c>
      <c r="N28" s="11"/>
      <c r="O28" s="11"/>
      <c r="P28" s="11">
        <v>52.6</v>
      </c>
      <c r="Q28" s="11"/>
      <c r="R28" s="11">
        <v>52.6</v>
      </c>
      <c r="S28" s="11"/>
      <c r="T28" s="11">
        <v>52.6</v>
      </c>
      <c r="U28" s="6">
        <f>SUM(C28:T28)</f>
        <v>420.80000000000007</v>
      </c>
      <c r="V28" s="7">
        <f t="shared" si="2"/>
        <v>23.37777777777778</v>
      </c>
      <c r="W28" s="8"/>
      <c r="X28" s="10"/>
      <c r="Y28" s="10"/>
      <c r="Z28" s="61">
        <f t="shared" si="0"/>
        <v>2.3377777777777779E-2</v>
      </c>
    </row>
    <row r="29" spans="1:26" x14ac:dyDescent="0.2">
      <c r="A29" s="11"/>
      <c r="B29" s="60" t="s">
        <v>63</v>
      </c>
      <c r="C29" s="10">
        <v>74.599999999999994</v>
      </c>
      <c r="D29" s="11"/>
      <c r="E29" s="10"/>
      <c r="F29" s="10"/>
      <c r="G29" s="10"/>
      <c r="H29" s="11"/>
      <c r="I29" s="10"/>
      <c r="J29" s="11"/>
      <c r="K29" s="10"/>
      <c r="L29" s="11"/>
      <c r="M29" s="11">
        <v>74.599999999999994</v>
      </c>
      <c r="N29" s="11"/>
      <c r="O29" s="11"/>
      <c r="P29" s="11"/>
      <c r="Q29" s="11"/>
      <c r="R29" s="11"/>
      <c r="S29" s="11"/>
      <c r="T29" s="11">
        <v>74.599999999999994</v>
      </c>
      <c r="U29" s="6">
        <f t="shared" si="1"/>
        <v>223.79999999999998</v>
      </c>
      <c r="V29" s="7">
        <f t="shared" si="2"/>
        <v>12.433333333333332</v>
      </c>
      <c r="W29" s="8"/>
      <c r="X29" s="10"/>
      <c r="Y29" s="10"/>
      <c r="Z29" s="61">
        <f t="shared" si="0"/>
        <v>1.2433333333333331E-2</v>
      </c>
    </row>
    <row r="30" spans="1:26" ht="12.75" customHeight="1" x14ac:dyDescent="0.2">
      <c r="A30" s="11"/>
      <c r="B30" s="16" t="s">
        <v>25</v>
      </c>
      <c r="C30" s="10"/>
      <c r="D30" s="11"/>
      <c r="E30" s="10"/>
      <c r="F30" s="10">
        <v>1</v>
      </c>
      <c r="G30" s="10"/>
      <c r="H30" s="11"/>
      <c r="I30" s="10"/>
      <c r="J30" s="11"/>
      <c r="K30" s="10"/>
      <c r="L30" s="11"/>
      <c r="M30" s="11"/>
      <c r="N30" s="11"/>
      <c r="O30" s="11">
        <v>1</v>
      </c>
      <c r="P30" s="11"/>
      <c r="Q30" s="11"/>
      <c r="R30" s="11"/>
      <c r="S30" s="11"/>
      <c r="T30" s="11"/>
      <c r="U30" s="6">
        <f t="shared" si="1"/>
        <v>2</v>
      </c>
      <c r="V30" s="7">
        <f t="shared" si="2"/>
        <v>0.1111111111111111</v>
      </c>
      <c r="W30" s="8"/>
      <c r="X30" s="10"/>
      <c r="Y30" s="10"/>
      <c r="Z30" s="61">
        <f t="shared" si="0"/>
        <v>1.111111111111111E-4</v>
      </c>
    </row>
    <row r="31" spans="1:26" ht="15.75" customHeight="1" x14ac:dyDescent="0.2">
      <c r="A31" s="28">
        <v>7</v>
      </c>
      <c r="B31" s="17" t="s">
        <v>26</v>
      </c>
      <c r="C31" s="19">
        <f>C32+C33+C34</f>
        <v>120</v>
      </c>
      <c r="D31" s="19">
        <f t="shared" ref="D31:T31" si="5">D32+D33+D34</f>
        <v>8</v>
      </c>
      <c r="E31" s="19">
        <f t="shared" si="5"/>
        <v>120</v>
      </c>
      <c r="F31" s="19">
        <f t="shared" si="5"/>
        <v>45.3</v>
      </c>
      <c r="G31" s="19">
        <f t="shared" si="5"/>
        <v>200</v>
      </c>
      <c r="H31" s="19">
        <f t="shared" si="5"/>
        <v>120</v>
      </c>
      <c r="I31" s="19">
        <f t="shared" si="5"/>
        <v>200</v>
      </c>
      <c r="J31" s="19">
        <f t="shared" si="5"/>
        <v>120</v>
      </c>
      <c r="K31" s="19">
        <f t="shared" si="5"/>
        <v>257</v>
      </c>
      <c r="L31" s="19">
        <f t="shared" si="5"/>
        <v>45.3</v>
      </c>
      <c r="M31" s="19">
        <f t="shared" si="5"/>
        <v>120</v>
      </c>
      <c r="N31" s="19">
        <f t="shared" si="5"/>
        <v>200</v>
      </c>
      <c r="O31" s="19">
        <f t="shared" si="5"/>
        <v>173.3</v>
      </c>
      <c r="P31" s="19">
        <f t="shared" si="5"/>
        <v>0</v>
      </c>
      <c r="Q31" s="19">
        <f t="shared" si="5"/>
        <v>257</v>
      </c>
      <c r="R31" s="19">
        <f t="shared" si="5"/>
        <v>8</v>
      </c>
      <c r="S31" s="19">
        <f t="shared" si="5"/>
        <v>45.3</v>
      </c>
      <c r="T31" s="19">
        <f t="shared" si="5"/>
        <v>120</v>
      </c>
      <c r="U31" s="6">
        <f t="shared" si="1"/>
        <v>2159.1999999999998</v>
      </c>
      <c r="V31" s="7">
        <f t="shared" si="2"/>
        <v>119.95555555555555</v>
      </c>
      <c r="W31" s="20">
        <f>V31*100/X31</f>
        <v>64.840840840840841</v>
      </c>
      <c r="X31" s="34">
        <v>185</v>
      </c>
      <c r="Y31" s="17">
        <v>95</v>
      </c>
      <c r="Z31" s="61">
        <f t="shared" si="0"/>
        <v>0.11995555555555555</v>
      </c>
    </row>
    <row r="32" spans="1:26" ht="12.75" customHeight="1" x14ac:dyDescent="0.2">
      <c r="A32" s="11"/>
      <c r="B32" s="9" t="s">
        <v>27</v>
      </c>
      <c r="C32" s="11">
        <v>120</v>
      </c>
      <c r="D32" s="25"/>
      <c r="E32" s="25">
        <v>120</v>
      </c>
      <c r="F32" s="26">
        <v>45.3</v>
      </c>
      <c r="G32" s="26"/>
      <c r="H32" s="26">
        <v>120</v>
      </c>
      <c r="I32" s="26"/>
      <c r="J32" s="25">
        <v>120</v>
      </c>
      <c r="K32" s="26">
        <v>57</v>
      </c>
      <c r="L32" s="25">
        <v>45.3</v>
      </c>
      <c r="M32" s="25">
        <v>120</v>
      </c>
      <c r="N32" s="25"/>
      <c r="O32" s="25">
        <v>165.3</v>
      </c>
      <c r="P32" s="25"/>
      <c r="Q32" s="25">
        <v>57</v>
      </c>
      <c r="R32" s="25"/>
      <c r="S32" s="25">
        <v>45.3</v>
      </c>
      <c r="T32" s="25">
        <v>120</v>
      </c>
      <c r="U32" s="6">
        <f t="shared" si="1"/>
        <v>1135.1999999999998</v>
      </c>
      <c r="V32" s="7">
        <f t="shared" si="2"/>
        <v>63.066666666666656</v>
      </c>
      <c r="W32" s="14"/>
      <c r="X32" s="26"/>
      <c r="Y32" s="9"/>
      <c r="Z32" s="61">
        <f t="shared" si="0"/>
        <v>6.306666666666666E-2</v>
      </c>
    </row>
    <row r="33" spans="1:26" ht="14.25" customHeight="1" x14ac:dyDescent="0.2">
      <c r="A33" s="11"/>
      <c r="B33" s="9" t="s">
        <v>70</v>
      </c>
      <c r="C33" s="25"/>
      <c r="D33" s="25"/>
      <c r="E33" s="25"/>
      <c r="F33" s="26"/>
      <c r="G33" s="26">
        <v>200</v>
      </c>
      <c r="H33" s="26"/>
      <c r="I33" s="26">
        <v>200</v>
      </c>
      <c r="J33" s="25"/>
      <c r="K33" s="26">
        <v>200</v>
      </c>
      <c r="L33" s="25"/>
      <c r="M33" s="25"/>
      <c r="N33" s="25">
        <v>200</v>
      </c>
      <c r="O33" s="25"/>
      <c r="P33" s="25"/>
      <c r="Q33" s="25">
        <v>200</v>
      </c>
      <c r="R33" s="25"/>
      <c r="S33" s="25"/>
      <c r="T33" s="25"/>
      <c r="U33" s="6">
        <f t="shared" si="1"/>
        <v>1000</v>
      </c>
      <c r="V33" s="7">
        <f t="shared" si="2"/>
        <v>55.555555555555557</v>
      </c>
      <c r="W33" s="14"/>
      <c r="X33" s="26"/>
      <c r="Y33" s="9"/>
      <c r="Z33" s="61">
        <f t="shared" si="0"/>
        <v>5.5555555555555559E-2</v>
      </c>
    </row>
    <row r="34" spans="1:26" ht="13.5" customHeight="1" x14ac:dyDescent="0.2">
      <c r="A34" s="11"/>
      <c r="B34" s="9" t="s">
        <v>28</v>
      </c>
      <c r="C34" s="25"/>
      <c r="D34" s="25">
        <v>8</v>
      </c>
      <c r="E34" s="25"/>
      <c r="F34" s="26"/>
      <c r="G34" s="26"/>
      <c r="H34" s="26"/>
      <c r="I34" s="26"/>
      <c r="J34" s="25"/>
      <c r="K34" s="26"/>
      <c r="L34" s="25"/>
      <c r="M34" s="25"/>
      <c r="N34" s="25"/>
      <c r="O34" s="25">
        <v>8</v>
      </c>
      <c r="P34" s="25"/>
      <c r="Q34" s="25"/>
      <c r="R34" s="25">
        <v>8</v>
      </c>
      <c r="S34" s="25"/>
      <c r="T34" s="25"/>
      <c r="U34" s="6">
        <f t="shared" si="1"/>
        <v>24</v>
      </c>
      <c r="V34" s="7">
        <f t="shared" si="2"/>
        <v>1.3333333333333333</v>
      </c>
      <c r="W34" s="14"/>
      <c r="X34" s="26"/>
      <c r="Y34" s="9"/>
      <c r="Z34" s="61">
        <f t="shared" si="0"/>
        <v>1.3333333333333333E-3</v>
      </c>
    </row>
    <row r="35" spans="1:26" ht="14.25" customHeight="1" x14ac:dyDescent="0.2">
      <c r="A35" s="28">
        <v>8</v>
      </c>
      <c r="B35" s="27" t="s">
        <v>29</v>
      </c>
      <c r="C35" s="28">
        <f>C36+C37</f>
        <v>20</v>
      </c>
      <c r="D35" s="28">
        <f t="shared" ref="D35:T35" si="6">D36+D37</f>
        <v>0</v>
      </c>
      <c r="E35" s="28">
        <f t="shared" si="6"/>
        <v>20</v>
      </c>
      <c r="F35" s="28">
        <f t="shared" si="6"/>
        <v>0</v>
      </c>
      <c r="G35" s="28">
        <f t="shared" si="6"/>
        <v>20</v>
      </c>
      <c r="H35" s="28">
        <f t="shared" si="6"/>
        <v>20</v>
      </c>
      <c r="I35" s="28">
        <f t="shared" si="6"/>
        <v>0</v>
      </c>
      <c r="J35" s="28">
        <f t="shared" si="6"/>
        <v>20</v>
      </c>
      <c r="K35" s="28">
        <f t="shared" si="6"/>
        <v>20</v>
      </c>
      <c r="L35" s="28">
        <f t="shared" si="6"/>
        <v>0</v>
      </c>
      <c r="M35" s="28">
        <f t="shared" si="6"/>
        <v>20</v>
      </c>
      <c r="N35" s="28">
        <f t="shared" si="6"/>
        <v>20</v>
      </c>
      <c r="O35" s="28">
        <f t="shared" si="6"/>
        <v>0</v>
      </c>
      <c r="P35" s="28">
        <f t="shared" si="6"/>
        <v>20</v>
      </c>
      <c r="Q35" s="28">
        <f t="shared" si="6"/>
        <v>20</v>
      </c>
      <c r="R35" s="28">
        <f t="shared" si="6"/>
        <v>20</v>
      </c>
      <c r="S35" s="28">
        <f t="shared" si="6"/>
        <v>0</v>
      </c>
      <c r="T35" s="28">
        <f t="shared" si="6"/>
        <v>20</v>
      </c>
      <c r="U35" s="6">
        <f t="shared" si="1"/>
        <v>240</v>
      </c>
      <c r="V35" s="7">
        <f t="shared" si="2"/>
        <v>13.333333333333334</v>
      </c>
      <c r="W35" s="30">
        <f>V35*100/X35</f>
        <v>88.8888888888889</v>
      </c>
      <c r="X35" s="35">
        <v>15</v>
      </c>
      <c r="Y35" s="9">
        <v>9</v>
      </c>
      <c r="Z35" s="61">
        <f t="shared" si="0"/>
        <v>1.3333333333333334E-2</v>
      </c>
    </row>
    <row r="36" spans="1:26" ht="15.75" customHeight="1" x14ac:dyDescent="0.2">
      <c r="A36" s="11"/>
      <c r="B36" s="9" t="s">
        <v>30</v>
      </c>
      <c r="C36" s="25">
        <v>20</v>
      </c>
      <c r="D36" s="25"/>
      <c r="E36" s="11"/>
      <c r="F36" s="26"/>
      <c r="G36" s="26">
        <v>20</v>
      </c>
      <c r="H36" s="26"/>
      <c r="I36" s="26"/>
      <c r="J36" s="25">
        <v>20</v>
      </c>
      <c r="K36" s="26"/>
      <c r="L36" s="25"/>
      <c r="M36" s="25">
        <v>20</v>
      </c>
      <c r="N36" s="25"/>
      <c r="O36" s="25"/>
      <c r="P36" s="25">
        <v>20</v>
      </c>
      <c r="Q36" s="25"/>
      <c r="R36" s="25">
        <v>20</v>
      </c>
      <c r="S36" s="25"/>
      <c r="T36" s="25">
        <v>20</v>
      </c>
      <c r="U36" s="6">
        <f t="shared" si="1"/>
        <v>140</v>
      </c>
      <c r="V36" s="7">
        <f t="shared" si="2"/>
        <v>7.7777777777777777</v>
      </c>
      <c r="W36" s="8"/>
      <c r="X36" s="26"/>
      <c r="Y36" s="9"/>
      <c r="Z36" s="61">
        <f t="shared" si="0"/>
        <v>7.7777777777777776E-3</v>
      </c>
    </row>
    <row r="37" spans="1:26" ht="12.75" customHeight="1" x14ac:dyDescent="0.2">
      <c r="A37" s="11"/>
      <c r="B37" s="43" t="s">
        <v>50</v>
      </c>
      <c r="C37" s="47"/>
      <c r="D37" s="47"/>
      <c r="E37" s="47">
        <v>20</v>
      </c>
      <c r="F37" s="47"/>
      <c r="G37" s="47"/>
      <c r="H37" s="47">
        <v>20</v>
      </c>
      <c r="I37" s="47"/>
      <c r="J37" s="47"/>
      <c r="K37" s="47">
        <v>20</v>
      </c>
      <c r="L37" s="47"/>
      <c r="M37" s="47"/>
      <c r="N37" s="47">
        <v>20</v>
      </c>
      <c r="O37" s="47"/>
      <c r="P37" s="47"/>
      <c r="Q37" s="47">
        <v>20</v>
      </c>
      <c r="R37" s="47"/>
      <c r="S37" s="47"/>
      <c r="T37" s="47"/>
      <c r="U37" s="6">
        <f t="shared" si="1"/>
        <v>100</v>
      </c>
      <c r="V37" s="7">
        <f t="shared" si="2"/>
        <v>5.5555555555555554</v>
      </c>
      <c r="W37" s="47"/>
      <c r="X37" s="47"/>
      <c r="Y37" s="44"/>
      <c r="Z37" s="61">
        <f t="shared" si="0"/>
        <v>5.5555555555555558E-3</v>
      </c>
    </row>
    <row r="38" spans="1:26" x14ac:dyDescent="0.2">
      <c r="A38" s="28">
        <v>10</v>
      </c>
      <c r="B38" s="27" t="s">
        <v>31</v>
      </c>
      <c r="C38" s="28">
        <v>33.5</v>
      </c>
      <c r="D38" s="28">
        <v>39</v>
      </c>
      <c r="E38" s="28">
        <v>23.45</v>
      </c>
      <c r="F38" s="29">
        <v>40.5</v>
      </c>
      <c r="G38" s="29">
        <v>43</v>
      </c>
      <c r="H38" s="29">
        <v>33.5</v>
      </c>
      <c r="I38" s="29">
        <v>54</v>
      </c>
      <c r="J38" s="28">
        <v>33.5</v>
      </c>
      <c r="K38" s="29">
        <v>47</v>
      </c>
      <c r="L38" s="28">
        <v>35</v>
      </c>
      <c r="M38" s="28">
        <v>37.5</v>
      </c>
      <c r="N38" s="28">
        <v>43.45</v>
      </c>
      <c r="O38" s="28">
        <v>40.5</v>
      </c>
      <c r="P38" s="28">
        <v>37</v>
      </c>
      <c r="Q38" s="28">
        <v>47</v>
      </c>
      <c r="R38" s="28">
        <v>39.5</v>
      </c>
      <c r="S38" s="28">
        <v>45</v>
      </c>
      <c r="T38" s="28">
        <v>23</v>
      </c>
      <c r="U38" s="6">
        <f t="shared" si="1"/>
        <v>695.4</v>
      </c>
      <c r="V38" s="7">
        <f t="shared" si="2"/>
        <v>38.633333333333333</v>
      </c>
      <c r="W38" s="30">
        <f>V38*100/X38</f>
        <v>96.583333333333343</v>
      </c>
      <c r="X38" s="35">
        <v>40</v>
      </c>
      <c r="Y38" s="9">
        <v>37</v>
      </c>
      <c r="Z38" s="61">
        <f t="shared" si="0"/>
        <v>3.8633333333333332E-2</v>
      </c>
    </row>
    <row r="39" spans="1:26" x14ac:dyDescent="0.2">
      <c r="A39" s="28">
        <v>11</v>
      </c>
      <c r="B39" s="27" t="s">
        <v>32</v>
      </c>
      <c r="C39" s="28">
        <v>16.8</v>
      </c>
      <c r="D39" s="28">
        <v>20</v>
      </c>
      <c r="E39" s="28">
        <v>22.7</v>
      </c>
      <c r="F39" s="29">
        <v>5</v>
      </c>
      <c r="G39" s="29">
        <v>26.25</v>
      </c>
      <c r="H39" s="36">
        <v>15</v>
      </c>
      <c r="I39" s="29"/>
      <c r="J39" s="28">
        <v>20</v>
      </c>
      <c r="K39" s="29">
        <v>23.25</v>
      </c>
      <c r="L39" s="28">
        <v>18.2</v>
      </c>
      <c r="M39" s="28">
        <v>11.8</v>
      </c>
      <c r="N39" s="28">
        <v>28.95</v>
      </c>
      <c r="O39" s="28">
        <v>15</v>
      </c>
      <c r="P39" s="28">
        <v>24.75</v>
      </c>
      <c r="Q39" s="28">
        <v>6</v>
      </c>
      <c r="R39" s="28">
        <v>10</v>
      </c>
      <c r="S39" s="28">
        <v>23.2</v>
      </c>
      <c r="T39" s="28">
        <v>21.8</v>
      </c>
      <c r="U39" s="6">
        <f t="shared" si="1"/>
        <v>308.7</v>
      </c>
      <c r="V39" s="7">
        <f t="shared" si="2"/>
        <v>17.149999999999999</v>
      </c>
      <c r="W39" s="30">
        <f>V39*100/X39</f>
        <v>57.166666666666657</v>
      </c>
      <c r="X39" s="35">
        <v>30</v>
      </c>
      <c r="Y39" s="9"/>
      <c r="Z39" s="61">
        <f t="shared" si="0"/>
        <v>1.7149999999999999E-2</v>
      </c>
    </row>
    <row r="40" spans="1:26" hidden="1" x14ac:dyDescent="0.2">
      <c r="A40" s="28"/>
      <c r="B40" s="27" t="s">
        <v>54</v>
      </c>
      <c r="C40" s="28"/>
      <c r="D40" s="28"/>
      <c r="E40" s="28"/>
      <c r="F40" s="29"/>
      <c r="G40" s="29"/>
      <c r="H40" s="29"/>
      <c r="I40" s="29"/>
      <c r="J40" s="28"/>
      <c r="K40" s="29"/>
      <c r="L40" s="28"/>
      <c r="M40" s="28"/>
      <c r="N40" s="28"/>
      <c r="O40" s="28"/>
      <c r="P40" s="28"/>
      <c r="Q40" s="28"/>
      <c r="R40" s="28"/>
      <c r="S40" s="28"/>
      <c r="T40" s="28"/>
      <c r="U40" s="6">
        <f t="shared" si="1"/>
        <v>0</v>
      </c>
      <c r="V40" s="7">
        <f t="shared" si="2"/>
        <v>0</v>
      </c>
      <c r="W40" s="37"/>
      <c r="X40" s="35"/>
      <c r="Y40" s="9"/>
      <c r="Z40" s="61">
        <f t="shared" si="0"/>
        <v>0</v>
      </c>
    </row>
    <row r="41" spans="1:26" x14ac:dyDescent="0.2">
      <c r="A41" s="28">
        <v>12</v>
      </c>
      <c r="B41" s="27" t="s">
        <v>33</v>
      </c>
      <c r="C41" s="28">
        <v>19</v>
      </c>
      <c r="D41" s="28">
        <v>18.5</v>
      </c>
      <c r="E41" s="28">
        <v>17</v>
      </c>
      <c r="F41" s="29">
        <v>29</v>
      </c>
      <c r="G41" s="29">
        <v>5</v>
      </c>
      <c r="H41" s="29">
        <v>13.7</v>
      </c>
      <c r="I41" s="29">
        <v>25</v>
      </c>
      <c r="J41" s="28">
        <v>15</v>
      </c>
      <c r="K41" s="29">
        <v>6.5</v>
      </c>
      <c r="L41" s="28">
        <v>21</v>
      </c>
      <c r="M41" s="28">
        <v>14.8</v>
      </c>
      <c r="N41" s="28">
        <v>8.5</v>
      </c>
      <c r="O41" s="28">
        <v>16.3</v>
      </c>
      <c r="P41" s="28">
        <v>2.5</v>
      </c>
      <c r="Q41" s="28">
        <v>19</v>
      </c>
      <c r="R41" s="28">
        <v>23.7</v>
      </c>
      <c r="S41" s="28">
        <v>15</v>
      </c>
      <c r="T41" s="28">
        <v>8.5</v>
      </c>
      <c r="U41" s="6">
        <f t="shared" si="1"/>
        <v>278</v>
      </c>
      <c r="V41" s="7">
        <f t="shared" si="2"/>
        <v>15.444444444444445</v>
      </c>
      <c r="W41" s="30">
        <f>V41*100/X41</f>
        <v>102.96296296296298</v>
      </c>
      <c r="X41" s="35">
        <v>15</v>
      </c>
      <c r="Y41" s="9"/>
      <c r="Z41" s="61">
        <f t="shared" si="0"/>
        <v>1.5444444444444445E-2</v>
      </c>
    </row>
    <row r="42" spans="1:26" x14ac:dyDescent="0.2">
      <c r="A42" s="28">
        <v>13</v>
      </c>
      <c r="B42" s="27" t="s">
        <v>34</v>
      </c>
      <c r="C42" s="28">
        <v>100</v>
      </c>
      <c r="D42" s="54"/>
      <c r="E42" s="54"/>
      <c r="F42" s="36"/>
      <c r="G42" s="36">
        <v>6</v>
      </c>
      <c r="H42" s="36"/>
      <c r="I42" s="36">
        <v>6</v>
      </c>
      <c r="J42" s="54"/>
      <c r="K42" s="36">
        <v>21.25</v>
      </c>
      <c r="L42" s="54"/>
      <c r="M42" s="54">
        <v>100</v>
      </c>
      <c r="N42" s="54">
        <v>6</v>
      </c>
      <c r="O42" s="54">
        <v>48</v>
      </c>
      <c r="P42" s="54">
        <v>3</v>
      </c>
      <c r="Q42" s="54">
        <v>15</v>
      </c>
      <c r="R42" s="54"/>
      <c r="S42" s="54"/>
      <c r="T42" s="54">
        <v>100</v>
      </c>
      <c r="U42" s="6">
        <f t="shared" si="1"/>
        <v>405.25</v>
      </c>
      <c r="V42" s="7">
        <f t="shared" si="2"/>
        <v>22.513888888888889</v>
      </c>
      <c r="W42" s="30">
        <f>V42*100/X42</f>
        <v>56.284722222222229</v>
      </c>
      <c r="X42" s="35">
        <v>40</v>
      </c>
      <c r="Y42" s="9"/>
      <c r="Z42" s="61">
        <f t="shared" si="0"/>
        <v>2.2513888888888889E-2</v>
      </c>
    </row>
    <row r="43" spans="1:26" x14ac:dyDescent="0.2">
      <c r="A43" s="28">
        <v>14</v>
      </c>
      <c r="B43" s="27" t="s">
        <v>35</v>
      </c>
      <c r="C43" s="38">
        <f>C44+(C45/0.38)+C46</f>
        <v>137.5</v>
      </c>
      <c r="D43" s="38">
        <f>D44+(D45/0.38)+D46</f>
        <v>0</v>
      </c>
      <c r="E43" s="38">
        <f>E44+(E45/0.38)+E46</f>
        <v>200</v>
      </c>
      <c r="F43" s="38">
        <f>F44+(F45/0.38)+F46</f>
        <v>0</v>
      </c>
      <c r="G43" s="38">
        <f>G44+(G45/0.38)+G46</f>
        <v>158.27368421052631</v>
      </c>
      <c r="H43" s="38">
        <f t="shared" ref="H43:T43" si="7">H44+(H45/0.38)+H46</f>
        <v>200</v>
      </c>
      <c r="I43" s="38">
        <f t="shared" si="7"/>
        <v>26.315789473684209</v>
      </c>
      <c r="J43" s="38">
        <f t="shared" si="7"/>
        <v>122</v>
      </c>
      <c r="K43" s="38">
        <f t="shared" si="7"/>
        <v>39.473684210526315</v>
      </c>
      <c r="L43" s="38">
        <f t="shared" si="7"/>
        <v>100</v>
      </c>
      <c r="M43" s="38">
        <f t="shared" si="7"/>
        <v>37.5</v>
      </c>
      <c r="N43" s="38">
        <f t="shared" si="7"/>
        <v>157.11578947368423</v>
      </c>
      <c r="O43" s="38">
        <f t="shared" si="7"/>
        <v>0</v>
      </c>
      <c r="P43" s="38">
        <f t="shared" si="7"/>
        <v>200</v>
      </c>
      <c r="Q43" s="38">
        <f t="shared" si="7"/>
        <v>26.315789473684209</v>
      </c>
      <c r="R43" s="38">
        <f t="shared" si="7"/>
        <v>0</v>
      </c>
      <c r="S43" s="38">
        <f t="shared" si="7"/>
        <v>100</v>
      </c>
      <c r="T43" s="38">
        <f t="shared" si="7"/>
        <v>137.5</v>
      </c>
      <c r="U43" s="6">
        <f t="shared" si="1"/>
        <v>1641.9947368421053</v>
      </c>
      <c r="V43" s="7">
        <f t="shared" si="2"/>
        <v>91.221929824561414</v>
      </c>
      <c r="W43" s="30"/>
      <c r="X43" s="35"/>
      <c r="Y43" s="9"/>
      <c r="Z43" s="61">
        <f t="shared" si="0"/>
        <v>9.1221929824561412E-2</v>
      </c>
    </row>
    <row r="44" spans="1:26" ht="12" customHeight="1" x14ac:dyDescent="0.2">
      <c r="A44" s="11"/>
      <c r="B44" s="62" t="s">
        <v>36</v>
      </c>
      <c r="C44" s="63">
        <v>137.5</v>
      </c>
      <c r="D44" s="63"/>
      <c r="E44" s="63">
        <v>100</v>
      </c>
      <c r="F44" s="64"/>
      <c r="G44" s="64">
        <v>118.8</v>
      </c>
      <c r="H44" s="64">
        <v>100</v>
      </c>
      <c r="I44" s="64"/>
      <c r="J44" s="63">
        <v>122</v>
      </c>
      <c r="K44" s="64"/>
      <c r="L44" s="63">
        <v>100</v>
      </c>
      <c r="M44" s="63">
        <v>37.5</v>
      </c>
      <c r="N44" s="63">
        <v>130.80000000000001</v>
      </c>
      <c r="O44" s="63"/>
      <c r="P44" s="77">
        <v>200</v>
      </c>
      <c r="Q44" s="63"/>
      <c r="R44" s="63"/>
      <c r="S44" s="63">
        <v>100</v>
      </c>
      <c r="T44" s="63">
        <v>37.5</v>
      </c>
      <c r="U44" s="65">
        <f t="shared" si="1"/>
        <v>1184.0999999999999</v>
      </c>
      <c r="V44" s="66">
        <f t="shared" si="2"/>
        <v>65.783333333333331</v>
      </c>
      <c r="W44" s="67">
        <f t="shared" ref="W44:W46" si="8">V44*100/X44</f>
        <v>21.927777777777777</v>
      </c>
      <c r="X44" s="64">
        <v>300</v>
      </c>
      <c r="Y44" s="62"/>
      <c r="Z44" s="68">
        <f t="shared" si="0"/>
        <v>6.5783333333333333E-2</v>
      </c>
    </row>
    <row r="45" spans="1:26" ht="12.75" customHeight="1" x14ac:dyDescent="0.2">
      <c r="A45" s="11"/>
      <c r="B45" s="9" t="s">
        <v>37</v>
      </c>
      <c r="C45" s="25"/>
      <c r="D45" s="25"/>
      <c r="E45" s="39">
        <v>38</v>
      </c>
      <c r="F45" s="26"/>
      <c r="G45" s="26">
        <v>15</v>
      </c>
      <c r="H45" s="26">
        <v>38</v>
      </c>
      <c r="I45" s="26">
        <v>10</v>
      </c>
      <c r="J45" s="25"/>
      <c r="K45" s="26">
        <v>15</v>
      </c>
      <c r="L45" s="25"/>
      <c r="M45" s="25"/>
      <c r="N45" s="25">
        <v>10</v>
      </c>
      <c r="O45" s="25"/>
      <c r="P45" s="25"/>
      <c r="Q45" s="25">
        <v>10</v>
      </c>
      <c r="R45" s="25"/>
      <c r="S45" s="25"/>
      <c r="T45" s="25">
        <v>38</v>
      </c>
      <c r="U45" s="6">
        <f t="shared" si="1"/>
        <v>174</v>
      </c>
      <c r="V45" s="7">
        <f t="shared" si="2"/>
        <v>9.6666666666666661</v>
      </c>
      <c r="W45" s="30"/>
      <c r="X45" s="26"/>
      <c r="Y45" s="9"/>
      <c r="Z45" s="61">
        <f t="shared" si="0"/>
        <v>9.6666666666666654E-3</v>
      </c>
    </row>
    <row r="46" spans="1:26" ht="12.75" customHeight="1" x14ac:dyDescent="0.2">
      <c r="A46" s="11"/>
      <c r="B46" s="9" t="s">
        <v>55</v>
      </c>
      <c r="C46" s="25"/>
      <c r="D46" s="25"/>
      <c r="E46" s="39"/>
      <c r="F46" s="26"/>
      <c r="G46" s="26"/>
      <c r="H46" s="26"/>
      <c r="I46" s="40"/>
      <c r="J46" s="25"/>
      <c r="K46" s="26"/>
      <c r="L46" s="25"/>
      <c r="M46" s="25"/>
      <c r="N46" s="25"/>
      <c r="O46" s="25"/>
      <c r="P46" s="25"/>
      <c r="Q46" s="25"/>
      <c r="R46" s="25"/>
      <c r="S46" s="25"/>
      <c r="T46" s="25"/>
      <c r="U46" s="6">
        <f t="shared" si="1"/>
        <v>0</v>
      </c>
      <c r="V46" s="7">
        <f t="shared" si="2"/>
        <v>0</v>
      </c>
      <c r="W46" s="30">
        <f t="shared" si="8"/>
        <v>0</v>
      </c>
      <c r="X46" s="26">
        <v>150</v>
      </c>
      <c r="Y46" s="9"/>
      <c r="Z46" s="61">
        <f t="shared" si="0"/>
        <v>0</v>
      </c>
    </row>
    <row r="47" spans="1:26" ht="12.75" customHeight="1" x14ac:dyDescent="0.2">
      <c r="A47" s="28">
        <v>15</v>
      </c>
      <c r="B47" s="15" t="s">
        <v>38</v>
      </c>
      <c r="C47" s="41"/>
      <c r="D47" s="38"/>
      <c r="E47" s="41"/>
      <c r="F47" s="27"/>
      <c r="G47" s="27">
        <v>141</v>
      </c>
      <c r="H47" s="27"/>
      <c r="I47" s="27">
        <v>153</v>
      </c>
      <c r="J47" s="41"/>
      <c r="K47" s="35">
        <v>103.5</v>
      </c>
      <c r="L47" s="38"/>
      <c r="M47" s="38"/>
      <c r="N47" s="38">
        <v>141</v>
      </c>
      <c r="O47" s="38"/>
      <c r="P47" s="38"/>
      <c r="Q47" s="38">
        <v>103.5</v>
      </c>
      <c r="R47" s="38"/>
      <c r="S47" s="38"/>
      <c r="T47" s="38"/>
      <c r="U47" s="6">
        <f t="shared" si="1"/>
        <v>642</v>
      </c>
      <c r="V47" s="7">
        <f t="shared" si="2"/>
        <v>35.666666666666664</v>
      </c>
      <c r="W47" s="30">
        <f t="shared" ref="W47:W57" si="9">V47*100/X47</f>
        <v>71.333333333333329</v>
      </c>
      <c r="X47" s="35">
        <v>50</v>
      </c>
      <c r="Y47" s="9"/>
      <c r="Z47" s="61">
        <f t="shared" si="0"/>
        <v>3.5666666666666666E-2</v>
      </c>
    </row>
    <row r="48" spans="1:26" x14ac:dyDescent="0.2">
      <c r="A48" s="11">
        <v>16</v>
      </c>
      <c r="B48" s="9" t="s">
        <v>56</v>
      </c>
      <c r="C48" s="12">
        <v>164.6</v>
      </c>
      <c r="D48" s="25"/>
      <c r="E48" s="12">
        <v>77</v>
      </c>
      <c r="F48" s="9"/>
      <c r="G48" s="9">
        <v>71.3</v>
      </c>
      <c r="H48" s="9">
        <v>77</v>
      </c>
      <c r="I48" s="9"/>
      <c r="J48" s="12">
        <v>66</v>
      </c>
      <c r="K48" s="26"/>
      <c r="L48" s="25"/>
      <c r="M48" s="25"/>
      <c r="N48" s="25">
        <v>71.3</v>
      </c>
      <c r="O48" s="25"/>
      <c r="P48" s="25">
        <v>50.6</v>
      </c>
      <c r="Q48" s="25"/>
      <c r="R48" s="25">
        <v>66</v>
      </c>
      <c r="S48" s="25"/>
      <c r="T48" s="25"/>
      <c r="U48" s="6">
        <f t="shared" si="1"/>
        <v>643.79999999999995</v>
      </c>
      <c r="V48" s="7">
        <f t="shared" si="2"/>
        <v>35.766666666666666</v>
      </c>
      <c r="W48" s="52">
        <f t="shared" si="9"/>
        <v>45.854700854700852</v>
      </c>
      <c r="X48" s="26">
        <v>78</v>
      </c>
      <c r="Y48" s="9"/>
      <c r="Z48" s="61">
        <f t="shared" si="0"/>
        <v>3.5766666666666669E-2</v>
      </c>
    </row>
    <row r="49" spans="1:26" x14ac:dyDescent="0.2">
      <c r="A49" s="11">
        <v>17</v>
      </c>
      <c r="B49" s="62" t="s">
        <v>39</v>
      </c>
      <c r="C49" s="69"/>
      <c r="D49" s="63">
        <v>123</v>
      </c>
      <c r="E49" s="69"/>
      <c r="F49" s="62">
        <v>165</v>
      </c>
      <c r="G49" s="62"/>
      <c r="H49" s="62"/>
      <c r="I49" s="70">
        <v>165</v>
      </c>
      <c r="J49" s="69"/>
      <c r="K49" s="64">
        <v>172.3</v>
      </c>
      <c r="L49" s="63">
        <v>123</v>
      </c>
      <c r="M49" s="63">
        <v>165</v>
      </c>
      <c r="N49" s="63"/>
      <c r="O49" s="63"/>
      <c r="P49" s="63"/>
      <c r="Q49" s="63">
        <v>165</v>
      </c>
      <c r="R49" s="63">
        <v>123</v>
      </c>
      <c r="S49" s="63"/>
      <c r="T49" s="63">
        <v>123</v>
      </c>
      <c r="U49" s="65">
        <f t="shared" si="1"/>
        <v>1324.3</v>
      </c>
      <c r="V49" s="66">
        <f>SUM(U49)/18</f>
        <v>73.572222222222223</v>
      </c>
      <c r="W49" s="71">
        <f t="shared" si="9"/>
        <v>138.81551362683439</v>
      </c>
      <c r="X49" s="64">
        <v>53</v>
      </c>
      <c r="Y49" s="62"/>
      <c r="Z49" s="68">
        <f t="shared" si="0"/>
        <v>7.3572222222222219E-2</v>
      </c>
    </row>
    <row r="50" spans="1:26" x14ac:dyDescent="0.2">
      <c r="A50" s="28">
        <v>18</v>
      </c>
      <c r="B50" s="27" t="s">
        <v>40</v>
      </c>
      <c r="C50" s="28"/>
      <c r="D50" s="28"/>
      <c r="E50" s="28">
        <v>16</v>
      </c>
      <c r="F50" s="29"/>
      <c r="G50" s="29">
        <v>3.6</v>
      </c>
      <c r="H50" s="29">
        <v>16</v>
      </c>
      <c r="I50" s="29"/>
      <c r="J50" s="28">
        <v>22</v>
      </c>
      <c r="K50" s="29"/>
      <c r="L50" s="28">
        <v>3.2</v>
      </c>
      <c r="M50" s="28">
        <v>20</v>
      </c>
      <c r="N50" s="28">
        <v>3.6</v>
      </c>
      <c r="O50" s="28">
        <v>22</v>
      </c>
      <c r="P50" s="28">
        <v>16</v>
      </c>
      <c r="Q50" s="28"/>
      <c r="R50" s="28"/>
      <c r="S50" s="28">
        <v>19.2</v>
      </c>
      <c r="T50" s="28"/>
      <c r="U50" s="6">
        <f t="shared" si="1"/>
        <v>141.6</v>
      </c>
      <c r="V50" s="7">
        <f t="shared" si="2"/>
        <v>7.8666666666666663</v>
      </c>
      <c r="W50" s="30">
        <f t="shared" si="9"/>
        <v>78.666666666666657</v>
      </c>
      <c r="X50" s="29">
        <v>10</v>
      </c>
      <c r="Y50" s="10"/>
      <c r="Z50" s="61">
        <f t="shared" si="0"/>
        <v>7.8666666666666659E-3</v>
      </c>
    </row>
    <row r="51" spans="1:26" ht="14.25" customHeight="1" x14ac:dyDescent="0.2">
      <c r="A51" s="28">
        <f t="shared" ref="A51:A60" si="10">A50+1</f>
        <v>19</v>
      </c>
      <c r="B51" s="27" t="s">
        <v>41</v>
      </c>
      <c r="C51" s="41"/>
      <c r="D51" s="38">
        <v>90</v>
      </c>
      <c r="E51" s="41"/>
      <c r="F51" s="27">
        <v>90</v>
      </c>
      <c r="G51" s="27"/>
      <c r="H51" s="27"/>
      <c r="I51" s="27"/>
      <c r="J51" s="41"/>
      <c r="K51" s="35"/>
      <c r="L51" s="38">
        <v>90</v>
      </c>
      <c r="M51" s="38"/>
      <c r="N51" s="38"/>
      <c r="O51" s="38">
        <v>75</v>
      </c>
      <c r="P51" s="38"/>
      <c r="Q51" s="38"/>
      <c r="R51" s="38"/>
      <c r="S51" s="38">
        <v>90</v>
      </c>
      <c r="T51" s="38"/>
      <c r="U51" s="6">
        <f t="shared" si="1"/>
        <v>435</v>
      </c>
      <c r="V51" s="7">
        <f t="shared" si="2"/>
        <v>24.166666666666668</v>
      </c>
      <c r="W51" s="30">
        <f t="shared" si="9"/>
        <v>31.385281385281388</v>
      </c>
      <c r="X51" s="35">
        <v>77</v>
      </c>
      <c r="Y51" s="9"/>
      <c r="Z51" s="61">
        <f t="shared" si="0"/>
        <v>2.4166666666666666E-2</v>
      </c>
    </row>
    <row r="52" spans="1:26" hidden="1" x14ac:dyDescent="0.2">
      <c r="A52" s="28">
        <f t="shared" si="10"/>
        <v>20</v>
      </c>
      <c r="B52" s="27" t="s">
        <v>42</v>
      </c>
      <c r="C52" s="41"/>
      <c r="D52" s="38"/>
      <c r="E52" s="41"/>
      <c r="F52" s="27"/>
      <c r="G52" s="27"/>
      <c r="H52" s="27"/>
      <c r="I52" s="27"/>
      <c r="J52" s="41"/>
      <c r="K52" s="35"/>
      <c r="L52" s="38"/>
      <c r="M52" s="38"/>
      <c r="N52" s="38"/>
      <c r="O52" s="38"/>
      <c r="P52" s="38"/>
      <c r="Q52" s="38"/>
      <c r="R52" s="38"/>
      <c r="S52" s="38"/>
      <c r="T52" s="38"/>
      <c r="U52" s="6">
        <f t="shared" si="1"/>
        <v>0</v>
      </c>
      <c r="V52" s="7">
        <f t="shared" si="2"/>
        <v>0</v>
      </c>
      <c r="W52" s="37" t="e">
        <f t="shared" si="9"/>
        <v>#DIV/0!</v>
      </c>
      <c r="X52" s="35"/>
      <c r="Y52" s="9"/>
      <c r="Z52" s="61">
        <f t="shared" si="0"/>
        <v>0</v>
      </c>
    </row>
    <row r="53" spans="1:26" x14ac:dyDescent="0.2">
      <c r="A53" s="28">
        <f t="shared" si="10"/>
        <v>21</v>
      </c>
      <c r="B53" s="27" t="s">
        <v>43</v>
      </c>
      <c r="C53" s="41">
        <v>51</v>
      </c>
      <c r="D53" s="38"/>
      <c r="E53" s="41"/>
      <c r="F53" s="27">
        <v>20</v>
      </c>
      <c r="G53" s="27">
        <v>11</v>
      </c>
      <c r="H53" s="27"/>
      <c r="I53" s="27"/>
      <c r="J53" s="41">
        <v>17.5</v>
      </c>
      <c r="K53" s="35">
        <v>21</v>
      </c>
      <c r="L53" s="38">
        <v>20</v>
      </c>
      <c r="M53" s="38"/>
      <c r="N53" s="38">
        <v>6</v>
      </c>
      <c r="O53" s="38">
        <v>5</v>
      </c>
      <c r="P53" s="38">
        <v>5</v>
      </c>
      <c r="Q53" s="38">
        <v>6</v>
      </c>
      <c r="R53" s="38">
        <v>12.5</v>
      </c>
      <c r="S53" s="38">
        <v>20</v>
      </c>
      <c r="T53" s="38"/>
      <c r="U53" s="6">
        <f t="shared" si="1"/>
        <v>195</v>
      </c>
      <c r="V53" s="7">
        <f t="shared" si="2"/>
        <v>10.833333333333334</v>
      </c>
      <c r="W53" s="37">
        <f t="shared" si="9"/>
        <v>108.33333333333334</v>
      </c>
      <c r="X53" s="35">
        <v>10</v>
      </c>
      <c r="Y53" s="9"/>
      <c r="Z53" s="61">
        <f t="shared" si="0"/>
        <v>1.0833333333333334E-2</v>
      </c>
    </row>
    <row r="54" spans="1:26" ht="12" customHeight="1" x14ac:dyDescent="0.2">
      <c r="A54" s="28">
        <f t="shared" si="10"/>
        <v>22</v>
      </c>
      <c r="B54" s="72" t="s">
        <v>44</v>
      </c>
      <c r="C54" s="73"/>
      <c r="D54" s="73">
        <v>0.5</v>
      </c>
      <c r="E54" s="73"/>
      <c r="F54" s="74">
        <v>0.5</v>
      </c>
      <c r="G54" s="74"/>
      <c r="H54" s="74"/>
      <c r="I54" s="74">
        <v>0.5</v>
      </c>
      <c r="J54" s="73"/>
      <c r="K54" s="74">
        <v>0.5</v>
      </c>
      <c r="L54" s="73"/>
      <c r="M54" s="73">
        <v>0.5</v>
      </c>
      <c r="N54" s="73"/>
      <c r="O54" s="73">
        <v>0.5</v>
      </c>
      <c r="P54" s="73"/>
      <c r="Q54" s="73">
        <v>0.5</v>
      </c>
      <c r="R54" s="73">
        <v>0.5</v>
      </c>
      <c r="S54" s="73">
        <v>0.5</v>
      </c>
      <c r="T54" s="73"/>
      <c r="U54" s="65">
        <f t="shared" si="1"/>
        <v>4.5</v>
      </c>
      <c r="V54" s="66">
        <f t="shared" si="2"/>
        <v>0.25</v>
      </c>
      <c r="W54" s="75">
        <f>V54*100/X54</f>
        <v>62.5</v>
      </c>
      <c r="X54" s="76">
        <v>0.4</v>
      </c>
      <c r="Y54" s="62"/>
      <c r="Z54" s="68">
        <f t="shared" si="0"/>
        <v>2.5000000000000001E-4</v>
      </c>
    </row>
    <row r="55" spans="1:26" ht="13.5" customHeight="1" x14ac:dyDescent="0.2">
      <c r="A55" s="28">
        <f t="shared" si="10"/>
        <v>23</v>
      </c>
      <c r="B55" s="9" t="s">
        <v>45</v>
      </c>
      <c r="C55" s="11"/>
      <c r="D55" s="11"/>
      <c r="E55" s="11">
        <v>4</v>
      </c>
      <c r="F55" s="10"/>
      <c r="G55" s="10"/>
      <c r="H55" s="10">
        <v>4</v>
      </c>
      <c r="I55" s="10"/>
      <c r="J55" s="11">
        <v>2</v>
      </c>
      <c r="K55" s="10"/>
      <c r="L55" s="11"/>
      <c r="M55" s="11"/>
      <c r="N55" s="11">
        <v>2</v>
      </c>
      <c r="O55" s="11"/>
      <c r="P55" s="11"/>
      <c r="Q55" s="11"/>
      <c r="R55" s="11"/>
      <c r="S55" s="11"/>
      <c r="T55" s="11">
        <v>4</v>
      </c>
      <c r="U55" s="6">
        <f t="shared" si="1"/>
        <v>16</v>
      </c>
      <c r="V55" s="7">
        <f t="shared" si="2"/>
        <v>0.88888888888888884</v>
      </c>
      <c r="W55" s="8">
        <f t="shared" si="9"/>
        <v>74.074074074074076</v>
      </c>
      <c r="X55" s="26">
        <v>1.2</v>
      </c>
      <c r="Y55" s="9"/>
      <c r="Z55" s="61">
        <f t="shared" si="0"/>
        <v>8.8888888888888882E-4</v>
      </c>
    </row>
    <row r="56" spans="1:26" ht="13.5" customHeight="1" x14ac:dyDescent="0.2">
      <c r="A56" s="28"/>
      <c r="B56" s="9" t="s">
        <v>71</v>
      </c>
      <c r="C56" s="11">
        <v>3.3</v>
      </c>
      <c r="D56" s="11"/>
      <c r="E56" s="11"/>
      <c r="F56" s="10"/>
      <c r="G56" s="10">
        <v>3.3</v>
      </c>
      <c r="H56" s="10"/>
      <c r="I56" s="10"/>
      <c r="J56" s="11"/>
      <c r="K56" s="10"/>
      <c r="L56" s="11">
        <v>3.3</v>
      </c>
      <c r="M56" s="11"/>
      <c r="N56" s="11"/>
      <c r="O56" s="11"/>
      <c r="P56" s="11">
        <v>3.3</v>
      </c>
      <c r="Q56" s="11"/>
      <c r="R56" s="11"/>
      <c r="S56" s="11"/>
      <c r="T56" s="11"/>
      <c r="U56" s="6">
        <f t="shared" si="1"/>
        <v>13.2</v>
      </c>
      <c r="V56" s="7">
        <f t="shared" si="2"/>
        <v>0.73333333333333328</v>
      </c>
      <c r="W56" s="8">
        <f t="shared" si="9"/>
        <v>61.111111111111107</v>
      </c>
      <c r="X56" s="26">
        <v>1.2</v>
      </c>
      <c r="Y56" s="9"/>
      <c r="Z56" s="61">
        <f t="shared" si="0"/>
        <v>7.3333333333333323E-4</v>
      </c>
    </row>
    <row r="57" spans="1:26" ht="14.25" customHeight="1" x14ac:dyDescent="0.2">
      <c r="A57" s="28" t="e">
        <f>#REF!+1</f>
        <v>#REF!</v>
      </c>
      <c r="B57" s="9" t="s">
        <v>46</v>
      </c>
      <c r="C57" s="11"/>
      <c r="D57" s="11"/>
      <c r="E57" s="11"/>
      <c r="F57" s="10"/>
      <c r="G57" s="10"/>
      <c r="H57" s="10"/>
      <c r="I57" s="10"/>
      <c r="J57" s="11"/>
      <c r="K57" s="10">
        <v>0.02</v>
      </c>
      <c r="L57" s="11"/>
      <c r="M57" s="11"/>
      <c r="N57" s="11"/>
      <c r="O57" s="11"/>
      <c r="P57" s="11"/>
      <c r="Q57" s="11">
        <v>0.02</v>
      </c>
      <c r="R57" s="11"/>
      <c r="S57" s="11"/>
      <c r="T57" s="11"/>
      <c r="U57" s="6">
        <f t="shared" si="1"/>
        <v>0.04</v>
      </c>
      <c r="V57" s="7">
        <f t="shared" si="2"/>
        <v>2.2222222222222222E-3</v>
      </c>
      <c r="W57" s="8">
        <f t="shared" si="9"/>
        <v>0.18518518518518517</v>
      </c>
      <c r="X57" s="26">
        <v>1.2</v>
      </c>
      <c r="Y57" s="9"/>
      <c r="Z57" s="78">
        <f t="shared" si="0"/>
        <v>2.2222222222222221E-6</v>
      </c>
    </row>
    <row r="58" spans="1:26" ht="12" customHeight="1" x14ac:dyDescent="0.2">
      <c r="A58" s="28" t="e">
        <f>#REF!+1</f>
        <v>#REF!</v>
      </c>
      <c r="B58" s="9" t="s">
        <v>47</v>
      </c>
      <c r="C58" s="11">
        <v>0.2</v>
      </c>
      <c r="D58" s="11">
        <v>0.2</v>
      </c>
      <c r="E58" s="59"/>
      <c r="F58" s="10">
        <v>0.32500000000000001</v>
      </c>
      <c r="G58" s="10">
        <v>0.2</v>
      </c>
      <c r="H58" s="10">
        <v>0.12</v>
      </c>
      <c r="I58" s="10">
        <v>0.2</v>
      </c>
      <c r="J58" s="11">
        <v>0.2</v>
      </c>
      <c r="K58" s="10"/>
      <c r="L58" s="11">
        <v>0.2</v>
      </c>
      <c r="M58" s="11">
        <v>0.2</v>
      </c>
      <c r="N58" s="11"/>
      <c r="O58" s="11">
        <v>0.32500000000000001</v>
      </c>
      <c r="P58" s="11">
        <v>0.2</v>
      </c>
      <c r="Q58" s="11"/>
      <c r="R58" s="11">
        <v>0.32</v>
      </c>
      <c r="S58" s="11">
        <v>0.2</v>
      </c>
      <c r="T58" s="11">
        <v>0.2</v>
      </c>
      <c r="U58" s="6">
        <f t="shared" si="1"/>
        <v>3.0900000000000003</v>
      </c>
      <c r="V58" s="7">
        <f t="shared" si="2"/>
        <v>0.17166666666666669</v>
      </c>
      <c r="W58" s="8"/>
      <c r="X58" s="26"/>
      <c r="Y58" s="9"/>
      <c r="Z58" s="61">
        <f t="shared" si="0"/>
        <v>1.716666666666667E-4</v>
      </c>
    </row>
    <row r="59" spans="1:26" ht="12" customHeight="1" x14ac:dyDescent="0.2">
      <c r="A59" s="28" t="e">
        <f t="shared" si="10"/>
        <v>#REF!</v>
      </c>
      <c r="B59" s="9" t="s">
        <v>48</v>
      </c>
      <c r="C59" s="11"/>
      <c r="D59" s="11"/>
      <c r="E59" s="11"/>
      <c r="F59" s="10"/>
      <c r="G59" s="10"/>
      <c r="H59" s="10">
        <v>1.2E-2</v>
      </c>
      <c r="I59" s="10"/>
      <c r="J59" s="11"/>
      <c r="K59" s="10"/>
      <c r="L59" s="11"/>
      <c r="M59" s="11"/>
      <c r="N59" s="11"/>
      <c r="O59" s="11"/>
      <c r="P59" s="11"/>
      <c r="Q59" s="11"/>
      <c r="R59" s="11">
        <v>1.2E-2</v>
      </c>
      <c r="S59" s="11"/>
      <c r="T59" s="11"/>
      <c r="U59" s="6">
        <f t="shared" si="1"/>
        <v>2.4E-2</v>
      </c>
      <c r="V59" s="7">
        <f t="shared" si="2"/>
        <v>1.3333333333333333E-3</v>
      </c>
      <c r="W59" s="46"/>
      <c r="X59" s="45"/>
      <c r="Y59" s="9"/>
      <c r="Z59" s="78">
        <f t="shared" si="0"/>
        <v>1.3333333333333332E-6</v>
      </c>
    </row>
    <row r="60" spans="1:26" ht="12.75" customHeight="1" x14ac:dyDescent="0.2">
      <c r="A60" s="28" t="e">
        <f t="shared" si="10"/>
        <v>#REF!</v>
      </c>
      <c r="B60" s="42" t="s">
        <v>49</v>
      </c>
      <c r="C60" s="47">
        <v>8</v>
      </c>
      <c r="D60" s="48">
        <v>9.6999999999999993</v>
      </c>
      <c r="E60" s="47">
        <v>5.95</v>
      </c>
      <c r="F60" s="47">
        <v>8</v>
      </c>
      <c r="G60" s="47">
        <v>5.5</v>
      </c>
      <c r="H60" s="47">
        <v>6</v>
      </c>
      <c r="I60" s="47">
        <v>5.5</v>
      </c>
      <c r="J60" s="47">
        <v>8.5</v>
      </c>
      <c r="K60" s="48">
        <v>7.2</v>
      </c>
      <c r="L60" s="48">
        <v>6.12</v>
      </c>
      <c r="M60" s="48">
        <v>5.5</v>
      </c>
      <c r="N60" s="48">
        <v>5</v>
      </c>
      <c r="O60" s="48">
        <v>8.5</v>
      </c>
      <c r="P60" s="48">
        <v>4.54</v>
      </c>
      <c r="Q60" s="48">
        <v>5.7</v>
      </c>
      <c r="R60" s="48">
        <v>8.1199999999999992</v>
      </c>
      <c r="S60" s="48">
        <v>7</v>
      </c>
      <c r="T60" s="48">
        <v>6.12</v>
      </c>
      <c r="U60" s="6">
        <f t="shared" si="1"/>
        <v>120.95000000000002</v>
      </c>
      <c r="V60" s="7">
        <f t="shared" si="2"/>
        <v>6.719444444444445</v>
      </c>
      <c r="W60" s="49">
        <f>V60*100/X60</f>
        <v>111.99074074074075</v>
      </c>
      <c r="X60" s="48">
        <v>6</v>
      </c>
      <c r="Y60" s="12"/>
      <c r="Z60" s="61">
        <f t="shared" si="0"/>
        <v>6.7194444444444454E-3</v>
      </c>
    </row>
    <row r="63" spans="1:26" x14ac:dyDescent="0.2">
      <c r="B63" s="80" t="s">
        <v>57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</row>
    <row r="64" spans="1:26" x14ac:dyDescent="0.2">
      <c r="B64" s="80" t="s">
        <v>61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</row>
  </sheetData>
  <sheetProtection selectLockedCells="1" selectUnlockedCells="1"/>
  <mergeCells count="4">
    <mergeCell ref="C3:T3"/>
    <mergeCell ref="B63:X63"/>
    <mergeCell ref="B64:X64"/>
    <mergeCell ref="A1:Z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ЛОУ 2021г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2021-06-22T12:07:40Z</cp:lastPrinted>
  <dcterms:created xsi:type="dcterms:W3CDTF">2020-09-30T13:33:39Z</dcterms:created>
  <dcterms:modified xsi:type="dcterms:W3CDTF">2021-06-22T15:33:59Z</dcterms:modified>
</cp:coreProperties>
</file>